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1'!$A$12:$L$411</definedName>
    <definedName name="_xlnm.Print_Area" localSheetId="0">'лист 1'!$A$3:$F$411</definedName>
  </definedNames>
  <calcPr calcId="145621"/>
</workbook>
</file>

<file path=xl/calcChain.xml><?xml version="1.0" encoding="utf-8"?>
<calcChain xmlns="http://schemas.openxmlformats.org/spreadsheetml/2006/main">
  <c r="D411" i="7" l="1"/>
  <c r="F228" i="7"/>
  <c r="F227" i="7" s="1"/>
  <c r="E228" i="7"/>
  <c r="E227" i="7"/>
  <c r="D227" i="7"/>
  <c r="D228" i="7"/>
  <c r="F231" i="7"/>
  <c r="F230" i="7" s="1"/>
  <c r="F229" i="7" s="1"/>
  <c r="E231" i="7"/>
  <c r="E230" i="7" s="1"/>
  <c r="E229" i="7" s="1"/>
  <c r="D229" i="7"/>
  <c r="D230" i="7"/>
  <c r="D231" i="7"/>
  <c r="F236" i="7"/>
  <c r="E236" i="7"/>
  <c r="F235" i="7"/>
  <c r="F234" i="7" s="1"/>
  <c r="F233" i="7" s="1"/>
  <c r="E235" i="7"/>
  <c r="E234" i="7"/>
  <c r="E233" i="7"/>
  <c r="D233" i="7"/>
  <c r="D234" i="7"/>
  <c r="D235" i="7"/>
  <c r="D236" i="7"/>
  <c r="F240" i="7"/>
  <c r="F239" i="7" s="1"/>
  <c r="F238" i="7" s="1"/>
  <c r="E240" i="7"/>
  <c r="E239" i="7"/>
  <c r="E238" i="7" s="1"/>
  <c r="D238" i="7"/>
  <c r="D239" i="7"/>
  <c r="D240" i="7"/>
  <c r="F245" i="7"/>
  <c r="E245" i="7"/>
  <c r="F244" i="7"/>
  <c r="E244" i="7"/>
  <c r="F243" i="7"/>
  <c r="E243" i="7"/>
  <c r="F242" i="7"/>
  <c r="E242" i="7"/>
  <c r="D242" i="7"/>
  <c r="D243" i="7"/>
  <c r="D244" i="7"/>
  <c r="D245" i="7"/>
  <c r="F249" i="7"/>
  <c r="F248" i="7" s="1"/>
  <c r="F247" i="7" s="1"/>
  <c r="E249" i="7"/>
  <c r="E248" i="7"/>
  <c r="E247" i="7" s="1"/>
  <c r="D247" i="7"/>
  <c r="D248" i="7"/>
  <c r="D249" i="7"/>
  <c r="F254" i="7"/>
  <c r="E254" i="7"/>
  <c r="F253" i="7"/>
  <c r="E253" i="7"/>
  <c r="E252" i="7" s="1"/>
  <c r="E251" i="7" s="1"/>
  <c r="F252" i="7"/>
  <c r="F251" i="7"/>
  <c r="D251" i="7"/>
  <c r="D252" i="7"/>
  <c r="D253" i="7"/>
  <c r="D254" i="7"/>
  <c r="F258" i="7"/>
  <c r="E258" i="7"/>
  <c r="F257" i="7"/>
  <c r="F256" i="7" s="1"/>
  <c r="E257" i="7"/>
  <c r="E256" i="7" s="1"/>
  <c r="D256" i="7"/>
  <c r="D257" i="7"/>
  <c r="D258" i="7"/>
  <c r="F330" i="7"/>
  <c r="F329" i="7" s="1"/>
  <c r="F328" i="7" s="1"/>
  <c r="F327" i="7" s="1"/>
  <c r="E330" i="7"/>
  <c r="E329" i="7"/>
  <c r="E328" i="7" s="1"/>
  <c r="E327" i="7" s="1"/>
  <c r="D327" i="7"/>
  <c r="D328" i="7"/>
  <c r="D329" i="7"/>
  <c r="D330" i="7"/>
  <c r="F378" i="7" l="1"/>
  <c r="F377" i="7" s="1"/>
  <c r="E378" i="7"/>
  <c r="E377" i="7" s="1"/>
  <c r="D378" i="7"/>
  <c r="D377" i="7"/>
  <c r="F353" i="7"/>
  <c r="F352" i="7" s="1"/>
  <c r="E353" i="7"/>
  <c r="E352" i="7" s="1"/>
  <c r="D353" i="7"/>
  <c r="D352" i="7" s="1"/>
  <c r="F343" i="7"/>
  <c r="F342" i="7" s="1"/>
  <c r="E343" i="7"/>
  <c r="E342" i="7" s="1"/>
  <c r="D343" i="7"/>
  <c r="D342" i="7" s="1"/>
  <c r="D318" i="7"/>
  <c r="D301" i="7"/>
  <c r="D295" i="7"/>
  <c r="D211" i="7"/>
  <c r="F187" i="7"/>
  <c r="F186" i="7" s="1"/>
  <c r="F185" i="7" s="1"/>
  <c r="F184" i="7" s="1"/>
  <c r="E187" i="7"/>
  <c r="E186" i="7" s="1"/>
  <c r="E185" i="7" s="1"/>
  <c r="E184" i="7" s="1"/>
  <c r="D187" i="7"/>
  <c r="D186" i="7" s="1"/>
  <c r="D185" i="7" s="1"/>
  <c r="D184" i="7" s="1"/>
  <c r="F177" i="7"/>
  <c r="E177" i="7"/>
  <c r="D177" i="7"/>
  <c r="D176" i="7"/>
  <c r="F138" i="7"/>
  <c r="F137" i="7" s="1"/>
  <c r="E138" i="7"/>
  <c r="E137" i="7" s="1"/>
  <c r="D138" i="7"/>
  <c r="D137" i="7" s="1"/>
  <c r="F119" i="7"/>
  <c r="F118" i="7" s="1"/>
  <c r="F117" i="7" s="1"/>
  <c r="F116" i="7" s="1"/>
  <c r="E119" i="7"/>
  <c r="E118" i="7" s="1"/>
  <c r="E117" i="7" s="1"/>
  <c r="E116" i="7" s="1"/>
  <c r="D119" i="7"/>
  <c r="D118" i="7" s="1"/>
  <c r="D117" i="7" s="1"/>
  <c r="D116" i="7" s="1"/>
  <c r="D105" i="7"/>
  <c r="F101" i="7"/>
  <c r="F100" i="7" s="1"/>
  <c r="E101" i="7"/>
  <c r="E100" i="7" s="1"/>
  <c r="D101" i="7"/>
  <c r="D100" i="7" s="1"/>
  <c r="F95" i="7"/>
  <c r="F94" i="7" s="1"/>
  <c r="E95" i="7"/>
  <c r="E94" i="7" s="1"/>
  <c r="D95" i="7"/>
  <c r="D94" i="7" s="1"/>
  <c r="F87" i="7"/>
  <c r="F86" i="7" s="1"/>
  <c r="E87" i="7"/>
  <c r="E86" i="7" s="1"/>
  <c r="D87" i="7"/>
  <c r="D86" i="7" s="1"/>
  <c r="F58" i="7"/>
  <c r="F57" i="7" s="1"/>
  <c r="E58" i="7"/>
  <c r="E57" i="7" s="1"/>
  <c r="D58" i="7"/>
  <c r="D57" i="7" s="1"/>
  <c r="F70" i="7"/>
  <c r="F69" i="7" s="1"/>
  <c r="E70" i="7"/>
  <c r="E69" i="7" s="1"/>
  <c r="D70" i="7"/>
  <c r="D69" i="7" s="1"/>
  <c r="F67" i="7"/>
  <c r="F66" i="7" s="1"/>
  <c r="E67" i="7"/>
  <c r="E66" i="7" s="1"/>
  <c r="D67" i="7"/>
  <c r="D66" i="7" s="1"/>
  <c r="F64" i="7"/>
  <c r="F63" i="7" s="1"/>
  <c r="E64" i="7"/>
  <c r="E63" i="7" s="1"/>
  <c r="D64" i="7"/>
  <c r="D63" i="7" s="1"/>
  <c r="D50" i="7"/>
  <c r="F43" i="7" l="1"/>
  <c r="F42" i="7" s="1"/>
  <c r="E43" i="7"/>
  <c r="E42" i="7" s="1"/>
  <c r="D43" i="7"/>
  <c r="D42" i="7" s="1"/>
  <c r="F40" i="7"/>
  <c r="F39" i="7" s="1"/>
  <c r="E40" i="7"/>
  <c r="E39" i="7" s="1"/>
  <c r="D40" i="7"/>
  <c r="D39" i="7" s="1"/>
  <c r="F52" i="7"/>
  <c r="F51" i="7" s="1"/>
  <c r="E52" i="7"/>
  <c r="E51" i="7" s="1"/>
  <c r="D52" i="7"/>
  <c r="D51" i="7" s="1"/>
  <c r="F84" i="7"/>
  <c r="F83" i="7" s="1"/>
  <c r="E84" i="7"/>
  <c r="E83" i="7" s="1"/>
  <c r="D84" i="7"/>
  <c r="D83" i="7" s="1"/>
  <c r="F81" i="7"/>
  <c r="F80" i="7" s="1"/>
  <c r="E81" i="7"/>
  <c r="E80" i="7" s="1"/>
  <c r="E79" i="7" s="1"/>
  <c r="D81" i="7"/>
  <c r="D80" i="7" s="1"/>
  <c r="D79" i="7" s="1"/>
  <c r="F77" i="7"/>
  <c r="F76" i="7" s="1"/>
  <c r="F75" i="7" s="1"/>
  <c r="E77" i="7"/>
  <c r="E76" i="7" s="1"/>
  <c r="E75" i="7" s="1"/>
  <c r="D77" i="7"/>
  <c r="D76" i="7" s="1"/>
  <c r="D75" i="7" s="1"/>
  <c r="F276" i="7"/>
  <c r="F275" i="7" s="1"/>
  <c r="E276" i="7"/>
  <c r="E275" i="7" s="1"/>
  <c r="D276" i="7"/>
  <c r="D275" i="7" s="1"/>
  <c r="F279" i="7"/>
  <c r="F278" i="7" s="1"/>
  <c r="E279" i="7"/>
  <c r="E278" i="7" s="1"/>
  <c r="D279" i="7"/>
  <c r="D278" i="7" s="1"/>
  <c r="F273" i="7"/>
  <c r="F272" i="7" s="1"/>
  <c r="E273" i="7"/>
  <c r="E272" i="7" s="1"/>
  <c r="D273" i="7"/>
  <c r="D272" i="7" s="1"/>
  <c r="F98" i="7"/>
  <c r="F97" i="7" s="1"/>
  <c r="E98" i="7"/>
  <c r="E97" i="7" s="1"/>
  <c r="D98" i="7"/>
  <c r="D97" i="7" s="1"/>
  <c r="F92" i="7"/>
  <c r="F91" i="7" s="1"/>
  <c r="E92" i="7"/>
  <c r="E91" i="7" s="1"/>
  <c r="D92" i="7"/>
  <c r="D91" i="7" s="1"/>
  <c r="F147" i="7"/>
  <c r="F146" i="7" s="1"/>
  <c r="E147" i="7"/>
  <c r="E146" i="7" s="1"/>
  <c r="D147" i="7"/>
  <c r="D146" i="7" s="1"/>
  <c r="F144" i="7"/>
  <c r="F143" i="7" s="1"/>
  <c r="E144" i="7"/>
  <c r="E143" i="7" s="1"/>
  <c r="D144" i="7"/>
  <c r="D143" i="7" s="1"/>
  <c r="F79" i="7" l="1"/>
  <c r="F369" i="7"/>
  <c r="E369" i="7"/>
  <c r="D369" i="7"/>
  <c r="D158" i="7"/>
  <c r="D271" i="7"/>
  <c r="F390" i="7"/>
  <c r="E390" i="7"/>
  <c r="D390" i="7"/>
  <c r="F388" i="7"/>
  <c r="E388" i="7"/>
  <c r="D388" i="7"/>
  <c r="F361" i="7"/>
  <c r="E361" i="7"/>
  <c r="D361" i="7"/>
  <c r="F169" i="7"/>
  <c r="E169" i="7"/>
  <c r="D169" i="7"/>
  <c r="F167" i="7"/>
  <c r="E167" i="7"/>
  <c r="D167" i="7"/>
  <c r="F362" i="7"/>
  <c r="E362" i="7"/>
  <c r="D362" i="7"/>
  <c r="F211" i="7"/>
  <c r="E211" i="7"/>
  <c r="F397" i="7"/>
  <c r="E397" i="7"/>
  <c r="D397" i="7"/>
  <c r="F196" i="7"/>
  <c r="E196" i="7"/>
  <c r="D196" i="7"/>
  <c r="F166" i="7" l="1"/>
  <c r="E166" i="7"/>
  <c r="D166" i="7"/>
  <c r="F20" i="7" l="1"/>
  <c r="F19" i="7" s="1"/>
  <c r="E20" i="7"/>
  <c r="E19" i="7" s="1"/>
  <c r="D20" i="7"/>
  <c r="D19" i="7" s="1"/>
  <c r="F225" i="7"/>
  <c r="E225" i="7"/>
  <c r="D225" i="7"/>
  <c r="F224" i="7"/>
  <c r="E224" i="7"/>
  <c r="D224" i="7"/>
  <c r="F49" i="7" l="1"/>
  <c r="F48" i="7" s="1"/>
  <c r="E49" i="7"/>
  <c r="E48" i="7" s="1"/>
  <c r="D49" i="7"/>
  <c r="D48" i="7" s="1"/>
  <c r="F396" i="7" l="1"/>
  <c r="F395" i="7" s="1"/>
  <c r="F394" i="7" s="1"/>
  <c r="E396" i="7"/>
  <c r="E395" i="7" s="1"/>
  <c r="E394" i="7" s="1"/>
  <c r="D396" i="7"/>
  <c r="D395" i="7" s="1"/>
  <c r="D394" i="7" s="1"/>
  <c r="F283" i="7" l="1"/>
  <c r="F282" i="7" s="1"/>
  <c r="E283" i="7"/>
  <c r="E282" i="7" s="1"/>
  <c r="D283" i="7"/>
  <c r="D282" i="7" s="1"/>
  <c r="D46" i="7" l="1"/>
  <c r="F114" i="7" l="1"/>
  <c r="F113" i="7" s="1"/>
  <c r="F112" i="7" s="1"/>
  <c r="F111" i="7" s="1"/>
  <c r="E114" i="7"/>
  <c r="E113" i="7" s="1"/>
  <c r="E112" i="7" s="1"/>
  <c r="E111" i="7" s="1"/>
  <c r="D114" i="7"/>
  <c r="D113" i="7" s="1"/>
  <c r="D112" i="7" s="1"/>
  <c r="D111" i="7" s="1"/>
  <c r="F61" i="7" l="1"/>
  <c r="F60" i="7" s="1"/>
  <c r="E61" i="7"/>
  <c r="E60" i="7" s="1"/>
  <c r="F55" i="7"/>
  <c r="F54" i="7" s="1"/>
  <c r="E55" i="7"/>
  <c r="E54" i="7" s="1"/>
  <c r="F46" i="7"/>
  <c r="F45" i="7" s="1"/>
  <c r="E46" i="7"/>
  <c r="E45" i="7" s="1"/>
  <c r="F37" i="7"/>
  <c r="F36" i="7" s="1"/>
  <c r="E37" i="7"/>
  <c r="E36" i="7" s="1"/>
  <c r="F29" i="7"/>
  <c r="F28" i="7" s="1"/>
  <c r="E29" i="7"/>
  <c r="E28" i="7" s="1"/>
  <c r="F26" i="7"/>
  <c r="F25" i="7" s="1"/>
  <c r="E26" i="7"/>
  <c r="E25" i="7" s="1"/>
  <c r="F23" i="7"/>
  <c r="F22" i="7" s="1"/>
  <c r="E23" i="7"/>
  <c r="E22" i="7" s="1"/>
  <c r="F17" i="7"/>
  <c r="F16" i="7" s="1"/>
  <c r="E17" i="7"/>
  <c r="E16" i="7" s="1"/>
  <c r="F404" i="7"/>
  <c r="F403" i="7" s="1"/>
  <c r="F402" i="7" s="1"/>
  <c r="E404" i="7"/>
  <c r="E403" i="7" s="1"/>
  <c r="E402" i="7" s="1"/>
  <c r="D404" i="7"/>
  <c r="D403" i="7" s="1"/>
  <c r="D402" i="7" s="1"/>
  <c r="E223" i="7" l="1"/>
  <c r="E222" i="7" s="1"/>
  <c r="F223" i="7"/>
  <c r="F222" i="7" s="1"/>
  <c r="F215" i="7"/>
  <c r="F214" i="7" s="1"/>
  <c r="F213" i="7" s="1"/>
  <c r="F212" i="7" s="1"/>
  <c r="E215" i="7"/>
  <c r="E214" i="7" s="1"/>
  <c r="E213" i="7" s="1"/>
  <c r="E212" i="7" s="1"/>
  <c r="D215" i="7"/>
  <c r="D214" i="7" s="1"/>
  <c r="D213" i="7" s="1"/>
  <c r="D212" i="7" s="1"/>
  <c r="E348" i="7"/>
  <c r="F348" i="7"/>
  <c r="D348" i="7"/>
  <c r="F371" i="7"/>
  <c r="F370" i="7" s="1"/>
  <c r="E371" i="7"/>
  <c r="E370" i="7" s="1"/>
  <c r="D371" i="7"/>
  <c r="D370" i="7" s="1"/>
  <c r="E365" i="7"/>
  <c r="E364" i="7" s="1"/>
  <c r="F365" i="7"/>
  <c r="F364" i="7" s="1"/>
  <c r="F309" i="7" l="1"/>
  <c r="F308" i="7" s="1"/>
  <c r="E309" i="7"/>
  <c r="E308" i="7" s="1"/>
  <c r="D309" i="7"/>
  <c r="D308" i="7" s="1"/>
  <c r="D365" i="7" l="1"/>
  <c r="D364" i="7" s="1"/>
  <c r="D223" i="7" l="1"/>
  <c r="D222" i="7" s="1"/>
  <c r="D61" i="7" l="1"/>
  <c r="D60" i="7" s="1"/>
  <c r="D55" i="7"/>
  <c r="D54" i="7" s="1"/>
  <c r="D45" i="7"/>
  <c r="D37" i="7"/>
  <c r="D36" i="7" s="1"/>
  <c r="D29" i="7"/>
  <c r="D28" i="7" s="1"/>
  <c r="D26" i="7"/>
  <c r="D25" i="7" s="1"/>
  <c r="D17" i="7"/>
  <c r="D16" i="7" s="1"/>
  <c r="F157" i="7" l="1"/>
  <c r="E157" i="7"/>
  <c r="D157" i="7"/>
  <c r="F155" i="7"/>
  <c r="E155" i="7"/>
  <c r="D155" i="7"/>
  <c r="D154" i="7" l="1"/>
  <c r="D153" i="7" s="1"/>
  <c r="D152" i="7" s="1"/>
  <c r="E154" i="7"/>
  <c r="E153" i="7" s="1"/>
  <c r="E152" i="7" s="1"/>
  <c r="F154" i="7"/>
  <c r="F153" i="7" s="1"/>
  <c r="F152" i="7" s="1"/>
  <c r="E340" i="7"/>
  <c r="E339" i="7" s="1"/>
  <c r="F340" i="7"/>
  <c r="F339" i="7" s="1"/>
  <c r="F192" i="7" l="1"/>
  <c r="F191" i="7" s="1"/>
  <c r="E192" i="7"/>
  <c r="E191" i="7" s="1"/>
  <c r="D192" i="7"/>
  <c r="D191" i="7" s="1"/>
  <c r="D23" i="7" l="1"/>
  <c r="D22" i="7" s="1"/>
  <c r="D340" i="7" l="1"/>
  <c r="D339" i="7" s="1"/>
  <c r="F306" i="7" l="1"/>
  <c r="F305" i="7" s="1"/>
  <c r="E306" i="7"/>
  <c r="E305" i="7" s="1"/>
  <c r="D306" i="7"/>
  <c r="D305" i="7" s="1"/>
  <c r="F130" i="7" l="1"/>
  <c r="F129" i="7" s="1"/>
  <c r="E130" i="7"/>
  <c r="E129" i="7" s="1"/>
  <c r="D130" i="7"/>
  <c r="D129" i="7" s="1"/>
  <c r="F383" i="7"/>
  <c r="F382" i="7" s="1"/>
  <c r="F381" i="7" s="1"/>
  <c r="F380" i="7" s="1"/>
  <c r="E383" i="7"/>
  <c r="E382" i="7" s="1"/>
  <c r="E381" i="7" s="1"/>
  <c r="E380" i="7" s="1"/>
  <c r="D383" i="7"/>
  <c r="D382" i="7" s="1"/>
  <c r="D381" i="7" s="1"/>
  <c r="D380" i="7" s="1"/>
  <c r="E220" i="7" l="1"/>
  <c r="E219" i="7" s="1"/>
  <c r="E218" i="7" s="1"/>
  <c r="F220" i="7"/>
  <c r="F219" i="7" s="1"/>
  <c r="F218" i="7" s="1"/>
  <c r="D220" i="7"/>
  <c r="D219" i="7" s="1"/>
  <c r="D218" i="7" s="1"/>
  <c r="F195" i="7"/>
  <c r="F194" i="7" s="1"/>
  <c r="E195" i="7"/>
  <c r="E194" i="7" s="1"/>
  <c r="D195" i="7"/>
  <c r="D194" i="7" s="1"/>
  <c r="D190" i="7" s="1"/>
  <c r="D189" i="7" s="1"/>
  <c r="F190" i="7" l="1"/>
  <c r="F189" i="7" s="1"/>
  <c r="E190" i="7"/>
  <c r="E189" i="7" s="1"/>
  <c r="F303" i="7"/>
  <c r="F302" i="7" s="1"/>
  <c r="E303" i="7"/>
  <c r="E302" i="7" s="1"/>
  <c r="D303" i="7"/>
  <c r="D302" i="7" s="1"/>
  <c r="F182" i="7"/>
  <c r="F181" i="7" s="1"/>
  <c r="F180" i="7" s="1"/>
  <c r="F179" i="7" s="1"/>
  <c r="E182" i="7"/>
  <c r="E181" i="7" s="1"/>
  <c r="E180" i="7" s="1"/>
  <c r="E179" i="7" s="1"/>
  <c r="D182" i="7"/>
  <c r="D181" i="7" s="1"/>
  <c r="D180" i="7" s="1"/>
  <c r="F150" i="7"/>
  <c r="F149" i="7" s="1"/>
  <c r="E150" i="7"/>
  <c r="E149" i="7" s="1"/>
  <c r="D150" i="7"/>
  <c r="D149" i="7" s="1"/>
  <c r="D179" i="7" l="1"/>
  <c r="F133" i="7"/>
  <c r="F132" i="7" s="1"/>
  <c r="F128" i="7" s="1"/>
  <c r="E133" i="7"/>
  <c r="E132" i="7" s="1"/>
  <c r="E128" i="7" s="1"/>
  <c r="D133" i="7"/>
  <c r="D132" i="7" s="1"/>
  <c r="D128" i="7" s="1"/>
  <c r="F175" i="7" l="1"/>
  <c r="F174" i="7" s="1"/>
  <c r="F173" i="7" s="1"/>
  <c r="F172" i="7" s="1"/>
  <c r="E175" i="7"/>
  <c r="E174" i="7" s="1"/>
  <c r="E173" i="7" s="1"/>
  <c r="E172" i="7" s="1"/>
  <c r="D175" i="7"/>
  <c r="F165" i="7"/>
  <c r="F164" i="7" s="1"/>
  <c r="E165" i="7"/>
  <c r="E164" i="7" s="1"/>
  <c r="D165" i="7"/>
  <c r="D164" i="7" s="1"/>
  <c r="F270" i="7"/>
  <c r="F269" i="7" s="1"/>
  <c r="F268" i="7" s="1"/>
  <c r="E270" i="7"/>
  <c r="E269" i="7" s="1"/>
  <c r="E268" i="7" s="1"/>
  <c r="D270" i="7"/>
  <c r="D269" i="7" s="1"/>
  <c r="D268" i="7" s="1"/>
  <c r="F109" i="7"/>
  <c r="F108" i="7" s="1"/>
  <c r="F107" i="7" s="1"/>
  <c r="E109" i="7"/>
  <c r="E108" i="7" s="1"/>
  <c r="E107" i="7" s="1"/>
  <c r="D109" i="7"/>
  <c r="D108" i="7" s="1"/>
  <c r="D107" i="7" s="1"/>
  <c r="D174" i="7" l="1"/>
  <c r="D173" i="7" s="1"/>
  <c r="D172" i="7" s="1"/>
  <c r="F104" i="7"/>
  <c r="F103" i="7" s="1"/>
  <c r="F90" i="7" s="1"/>
  <c r="F89" i="7" s="1"/>
  <c r="E104" i="7"/>
  <c r="E103" i="7" s="1"/>
  <c r="E90" i="7" s="1"/>
  <c r="E89" i="7" s="1"/>
  <c r="D104" i="7"/>
  <c r="D103" i="7" s="1"/>
  <c r="D90" i="7" s="1"/>
  <c r="D89" i="7" l="1"/>
  <c r="D106" i="7"/>
  <c r="F106" i="7"/>
  <c r="E106" i="7"/>
  <c r="F392" i="7"/>
  <c r="F391" i="7" s="1"/>
  <c r="E392" i="7"/>
  <c r="E391" i="7" s="1"/>
  <c r="D392" i="7"/>
  <c r="D391" i="7" s="1"/>
  <c r="F73" i="7" l="1"/>
  <c r="F72" i="7" s="1"/>
  <c r="E73" i="7"/>
  <c r="E72" i="7" s="1"/>
  <c r="E35" i="7" s="1"/>
  <c r="D73" i="7"/>
  <c r="D72" i="7" s="1"/>
  <c r="D35" i="7" s="1"/>
  <c r="F200" i="7"/>
  <c r="F199" i="7" s="1"/>
  <c r="F198" i="7" s="1"/>
  <c r="F197" i="7" s="1"/>
  <c r="E200" i="7"/>
  <c r="E199" i="7" s="1"/>
  <c r="E198" i="7" s="1"/>
  <c r="E197" i="7" s="1"/>
  <c r="D200" i="7"/>
  <c r="D199" i="7" s="1"/>
  <c r="D198" i="7" s="1"/>
  <c r="D197" i="7" s="1"/>
  <c r="D34" i="7" l="1"/>
  <c r="F35" i="7"/>
  <c r="F34" i="7" s="1"/>
  <c r="E34" i="7"/>
  <c r="F217" i="7"/>
  <c r="E217" i="7"/>
  <c r="I345" i="7"/>
  <c r="H345" i="7"/>
  <c r="G345" i="7"/>
  <c r="F127" i="7" l="1"/>
  <c r="E127" i="7"/>
  <c r="D127" i="7"/>
  <c r="D409" i="7"/>
  <c r="D408" i="7" s="1"/>
  <c r="D407" i="7" s="1"/>
  <c r="D406" i="7" s="1"/>
  <c r="E409" i="7"/>
  <c r="E408" i="7" s="1"/>
  <c r="E407" i="7" s="1"/>
  <c r="E406" i="7" s="1"/>
  <c r="D400" i="7"/>
  <c r="D399" i="7" s="1"/>
  <c r="D398" i="7" s="1"/>
  <c r="E400" i="7"/>
  <c r="D389" i="7"/>
  <c r="E389" i="7"/>
  <c r="D387" i="7"/>
  <c r="E387" i="7"/>
  <c r="D375" i="7"/>
  <c r="D374" i="7" s="1"/>
  <c r="D373" i="7" s="1"/>
  <c r="E375" i="7"/>
  <c r="E374" i="7" s="1"/>
  <c r="E373" i="7" s="1"/>
  <c r="D368" i="7"/>
  <c r="D367" i="7" s="1"/>
  <c r="E368" i="7"/>
  <c r="E367" i="7" s="1"/>
  <c r="D360" i="7"/>
  <c r="D359" i="7" s="1"/>
  <c r="E360" i="7"/>
  <c r="E359" i="7" s="1"/>
  <c r="D357" i="7"/>
  <c r="D356" i="7" s="1"/>
  <c r="E357" i="7"/>
  <c r="E356" i="7" s="1"/>
  <c r="D350" i="7"/>
  <c r="D347" i="7" s="1"/>
  <c r="D346" i="7" s="1"/>
  <c r="E350" i="7"/>
  <c r="E347" i="7" s="1"/>
  <c r="E346" i="7" s="1"/>
  <c r="D337" i="7"/>
  <c r="D336" i="7" s="1"/>
  <c r="E337" i="7"/>
  <c r="E336" i="7" s="1"/>
  <c r="D334" i="7"/>
  <c r="E334" i="7"/>
  <c r="D325" i="7"/>
  <c r="D324" i="7" s="1"/>
  <c r="E325" i="7"/>
  <c r="E324" i="7" s="1"/>
  <c r="D322" i="7"/>
  <c r="E322" i="7"/>
  <c r="D320" i="7"/>
  <c r="E320" i="7"/>
  <c r="D317" i="7"/>
  <c r="E317" i="7"/>
  <c r="D315" i="7"/>
  <c r="E315" i="7"/>
  <c r="D312" i="7"/>
  <c r="D311" i="7" s="1"/>
  <c r="E312" i="7"/>
  <c r="E311" i="7" s="1"/>
  <c r="D300" i="7"/>
  <c r="D299" i="7" s="1"/>
  <c r="E300" i="7"/>
  <c r="E299" i="7" s="1"/>
  <c r="D297" i="7"/>
  <c r="D296" i="7" s="1"/>
  <c r="E297" i="7"/>
  <c r="E296" i="7" s="1"/>
  <c r="D294" i="7"/>
  <c r="D293" i="7" s="1"/>
  <c r="E294" i="7"/>
  <c r="E293" i="7" s="1"/>
  <c r="D291" i="7"/>
  <c r="D290" i="7" s="1"/>
  <c r="E291" i="7"/>
  <c r="E290" i="7" s="1"/>
  <c r="D288" i="7"/>
  <c r="E288" i="7"/>
  <c r="D286" i="7"/>
  <c r="E286" i="7"/>
  <c r="D266" i="7"/>
  <c r="D265" i="7" s="1"/>
  <c r="E266" i="7"/>
  <c r="E265" i="7" s="1"/>
  <c r="D263" i="7"/>
  <c r="D262" i="7" s="1"/>
  <c r="E263" i="7"/>
  <c r="E262" i="7" s="1"/>
  <c r="D210" i="7"/>
  <c r="D209" i="7" s="1"/>
  <c r="D208" i="7" s="1"/>
  <c r="E210" i="7"/>
  <c r="E209" i="7" s="1"/>
  <c r="E208" i="7" s="1"/>
  <c r="D205" i="7"/>
  <c r="D204" i="7" s="1"/>
  <c r="E205" i="7"/>
  <c r="E204" i="7" s="1"/>
  <c r="D162" i="7"/>
  <c r="D161" i="7" s="1"/>
  <c r="D160" i="7" s="1"/>
  <c r="D159" i="7" s="1"/>
  <c r="E162" i="7"/>
  <c r="E161" i="7" s="1"/>
  <c r="E160" i="7" s="1"/>
  <c r="E159" i="7" s="1"/>
  <c r="D141" i="7"/>
  <c r="D140" i="7" s="1"/>
  <c r="D136" i="7" s="1"/>
  <c r="E141" i="7"/>
  <c r="D124" i="7"/>
  <c r="D123" i="7" s="1"/>
  <c r="D122" i="7" s="1"/>
  <c r="D121" i="7" s="1"/>
  <c r="E124" i="7"/>
  <c r="E123" i="7" s="1"/>
  <c r="E122" i="7" s="1"/>
  <c r="E121" i="7" s="1"/>
  <c r="D32" i="7"/>
  <c r="D31" i="7" s="1"/>
  <c r="D15" i="7" s="1"/>
  <c r="E32" i="7"/>
  <c r="E31" i="7" s="1"/>
  <c r="E15" i="7" s="1"/>
  <c r="D355" i="7" l="1"/>
  <c r="E386" i="7"/>
  <c r="E385" i="7" s="1"/>
  <c r="E411" i="7" s="1"/>
  <c r="D332" i="7"/>
  <c r="E332" i="7"/>
  <c r="E355" i="7"/>
  <c r="E345" i="7" s="1"/>
  <c r="D345" i="7"/>
  <c r="D386" i="7"/>
  <c r="D385" i="7" s="1"/>
  <c r="E399" i="7"/>
  <c r="E398" i="7" s="1"/>
  <c r="E333" i="7"/>
  <c r="D333" i="7"/>
  <c r="D135" i="7"/>
  <c r="D126" i="7" s="1"/>
  <c r="E14" i="7"/>
  <c r="E13" i="7" s="1"/>
  <c r="E207" i="7"/>
  <c r="D207" i="7"/>
  <c r="E140" i="7"/>
  <c r="E136" i="7" s="1"/>
  <c r="D203" i="7"/>
  <c r="D202" i="7" s="1"/>
  <c r="D285" i="7"/>
  <c r="D314" i="7"/>
  <c r="D319" i="7"/>
  <c r="D261" i="7"/>
  <c r="E319" i="7"/>
  <c r="E314" i="7"/>
  <c r="E285" i="7"/>
  <c r="E261" i="7"/>
  <c r="D14" i="7"/>
  <c r="D13" i="7" s="1"/>
  <c r="E203" i="7"/>
  <c r="E202" i="7" s="1"/>
  <c r="E281" i="7" l="1"/>
  <c r="E260" i="7" s="1"/>
  <c r="D281" i="7"/>
  <c r="D260" i="7" s="1"/>
  <c r="H281" i="7"/>
  <c r="G281" i="7"/>
  <c r="E135" i="7"/>
  <c r="E126" i="7" s="1"/>
  <c r="F337" i="7" l="1"/>
  <c r="F336" i="7" s="1"/>
  <c r="F205" i="7" l="1"/>
  <c r="F204" i="7" s="1"/>
  <c r="F368" i="7" l="1"/>
  <c r="F367" i="7" s="1"/>
  <c r="F409" i="7" l="1"/>
  <c r="F408" i="7" s="1"/>
  <c r="F407" i="7" s="1"/>
  <c r="F406" i="7" s="1"/>
  <c r="F400" i="7"/>
  <c r="F389" i="7"/>
  <c r="F387" i="7"/>
  <c r="F210" i="7"/>
  <c r="F209" i="7" s="1"/>
  <c r="F208" i="7" s="1"/>
  <c r="F124" i="7"/>
  <c r="F123" i="7" s="1"/>
  <c r="F122" i="7" s="1"/>
  <c r="F121" i="7" s="1"/>
  <c r="F375" i="7"/>
  <c r="F374" i="7" s="1"/>
  <c r="F373" i="7" s="1"/>
  <c r="F360" i="7"/>
  <c r="F359" i="7" s="1"/>
  <c r="F357" i="7"/>
  <c r="F356" i="7" s="1"/>
  <c r="F291" i="7"/>
  <c r="F290" i="7" s="1"/>
  <c r="F288" i="7"/>
  <c r="F286" i="7"/>
  <c r="F350" i="7"/>
  <c r="F347" i="7" s="1"/>
  <c r="F346" i="7" s="1"/>
  <c r="F386" i="7" l="1"/>
  <c r="F385" i="7" s="1"/>
  <c r="F411" i="7" s="1"/>
  <c r="F355" i="7"/>
  <c r="F345" i="7" s="1"/>
  <c r="F399" i="7"/>
  <c r="F398" i="7" s="1"/>
  <c r="F207" i="7"/>
  <c r="F285" i="7"/>
  <c r="I281" i="7" l="1"/>
  <c r="F266" i="7"/>
  <c r="F265" i="7" s="1"/>
  <c r="F263" i="7"/>
  <c r="F262" i="7" s="1"/>
  <c r="F334" i="7"/>
  <c r="F332" i="7" s="1"/>
  <c r="F333" i="7" l="1"/>
  <c r="F261" i="7"/>
  <c r="F325" i="7" l="1"/>
  <c r="F324" i="7" s="1"/>
  <c r="F317" i="7"/>
  <c r="F315" i="7"/>
  <c r="F322" i="7"/>
  <c r="F320" i="7"/>
  <c r="F312" i="7"/>
  <c r="F311" i="7" s="1"/>
  <c r="F300" i="7"/>
  <c r="F299" i="7" s="1"/>
  <c r="F297" i="7"/>
  <c r="F296" i="7" s="1"/>
  <c r="F294" i="7"/>
  <c r="F293" i="7" s="1"/>
  <c r="F32" i="7"/>
  <c r="F31" i="7" s="1"/>
  <c r="F15" i="7" s="1"/>
  <c r="F14" i="7" l="1"/>
  <c r="F13" i="7" s="1"/>
  <c r="F203" i="7"/>
  <c r="F202" i="7" s="1"/>
  <c r="F319" i="7"/>
  <c r="F314" i="7"/>
  <c r="F281" i="7" l="1"/>
  <c r="F260" i="7" s="1"/>
  <c r="F162" i="7" l="1"/>
  <c r="F161" i="7" s="1"/>
  <c r="F160" i="7" s="1"/>
  <c r="F159" i="7" s="1"/>
  <c r="F141" i="7"/>
  <c r="F140" i="7" l="1"/>
  <c r="F136" i="7" s="1"/>
  <c r="F135" i="7" l="1"/>
  <c r="F126" i="7" s="1"/>
  <c r="D217" i="7"/>
</calcChain>
</file>

<file path=xl/comments1.xml><?xml version="1.0" encoding="utf-8"?>
<comments xmlns="http://schemas.openxmlformats.org/spreadsheetml/2006/main">
  <authors>
    <author>Автор</author>
  </authors>
  <commentList>
    <comment ref="A2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A2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<sst xmlns="http://schemas.openxmlformats.org/spreadsheetml/2006/main" count="810" uniqueCount="380">
  <si>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</si>
  <si>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</si>
  <si>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</si>
  <si>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</si>
  <si>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</si>
  <si>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</si>
  <si>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</si>
  <si>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</si>
  <si>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</si>
  <si>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</si>
  <si>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</si>
  <si>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</si>
  <si>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</si>
  <si>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</si>
  <si>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</si>
  <si>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</si>
  <si>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</si>
  <si>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</si>
  <si>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</si>
  <si>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</si>
  <si>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</si>
  <si>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</si>
  <si>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</si>
  <si>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</si>
  <si>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</si>
  <si>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</si>
  <si>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</si>
  <si>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</si>
  <si>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</si>
  <si>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</si>
  <si>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</si>
  <si>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</si>
  <si>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</si>
  <si>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</si>
  <si>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</si>
  <si>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</si>
  <si>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</si>
  <si>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</si>
  <si>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</si>
  <si>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</si>
  <si>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</si>
  <si>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</si>
  <si>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</si>
  <si>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</si>
  <si>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</si>
  <si>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</si>
  <si>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</si>
  <si>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</si>
  <si>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</si>
  <si>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</si>
  <si>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</si>
  <si>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</si>
  <si>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</si>
  <si>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</si>
  <si>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</si>
  <si>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</si>
  <si>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</si>
  <si>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</si>
  <si>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</si>
  <si>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</si>
  <si>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</si>
  <si>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</si>
  <si>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</si>
  <si>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</si>
  <si>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</si>
  <si>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</si>
  <si>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</si>
  <si>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</si>
  <si>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</si>
  <si>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</si>
  <si>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</si>
  <si>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</si>
  <si>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</si>
  <si>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</si>
  <si>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</si>
  <si>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</si>
  <si>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</si>
  <si>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</si>
  <si>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</si>
  <si>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</si>
  <si>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</si>
  <si>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</si>
  <si>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</si>
  <si>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</si>
  <si>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</si>
  <si>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</si>
  <si>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</si>
  <si>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</si>
  <si>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</si>
  <si>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</si>
  <si>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</si>
  <si>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</si>
  <si>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</si>
  <si>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</si>
  <si>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</si>
  <si>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</si>
  <si>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</si>
  <si>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</si>
  <si>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</si>
  <si>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</si>
  <si>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</si>
  <si>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</si>
  <si>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</si>
  <si>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</si>
  <si>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</si>
  <si>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</si>
  <si>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</si>
  <si>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</si>
  <si>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</si>
  <si>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</si>
  <si>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</si>
  <si>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</si>
  <si>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</si>
  <si>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</si>
  <si>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</si>
  <si>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</si>
  <si>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</si>
  <si>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</si>
  <si>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</si>
  <si>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</si>
  <si>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</si>
  <si>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</si>
  <si>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</si>
  <si>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</si>
  <si>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</si>
  <si>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</si>
  <si>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</si>
  <si>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</si>
  <si>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</si>
  <si>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</si>
  <si>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</si>
  <si>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</si>
  <si>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</si>
  <si>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</si>
  <si>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</si>
  <si>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</si>
  <si>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</si>
  <si>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</si>
  <si>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</si>
  <si>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</si>
  <si>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</si>
  <si>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</si>
  <si>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</si>
  <si>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</si>
  <si>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</si>
  <si>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</si>
  <si>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</si>
  <si>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</si>
  <si>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</si>
  <si>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</si>
  <si>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</si>
  <si>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</si>
  <si>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</si>
  <si>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</si>
  <si>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</si>
  <si>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</si>
  <si>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</si>
  <si>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</si>
  <si>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</si>
  <si>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</si>
  <si>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</si>
  <si>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</si>
  <si>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</si>
  <si>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</si>
  <si>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</si>
  <si>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</si>
  <si>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</si>
  <si>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</si>
  <si>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</si>
  <si>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</si>
  <si>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</si>
  <si>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</si>
  <si>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</si>
  <si>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</si>
  <si>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</si>
  <si>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</si>
  <si>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</si>
  <si>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</si>
  <si>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</si>
  <si>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</si>
  <si>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</si>
  <si>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</si>
  <si>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</si>
  <si>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</si>
  <si>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</si>
  <si>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</si>
  <si>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</si>
  <si>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</si>
  <si>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</si>
  <si>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</si>
  <si>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</si>
  <si>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</si>
  <si>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</si>
  <si>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</si>
  <si>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</si>
  <si>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</si>
  <si>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</si>
  <si>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</si>
  <si>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Поддержка районных печатных средств массовой информации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</si>
  <si>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</si>
  <si>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</si>
  <si>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</si>
  <si>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</si>
  <si>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</si>
  <si>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</si>
  <si>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</si>
  <si>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Проведение капитального и текущего ремонтов муниципальных образовательных организаций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</si>
  <si>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</si>
  <si>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</si>
  <si>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</si>
  <si>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</si>
  <si>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</si>
  <si>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Расходы на обеспечение функций центрального аппарата городского поселения</t>
  </si>
  <si>
    <t>61 2 00 13213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</si>
  <si>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</si>
  <si>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</si>
  <si>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</si>
  <si>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</si>
  <si>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</si>
  <si>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</si>
  <si>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</si>
  <si>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</si>
  <si>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</si>
  <si>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</si>
  <si>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</si>
  <si>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</si>
  <si>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</si>
  <si>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</si>
  <si>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</si>
  <si>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</si>
  <si>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</si>
  <si>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</si>
  <si>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</si>
  <si>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</si>
  <si>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</si>
  <si>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</si>
  <si>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</si>
  <si>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</si>
  <si>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</si>
  <si>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</si>
  <si>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</si>
  <si>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2026 год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</si>
  <si>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</si>
  <si>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</si>
  <si>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>11 0 00 00000</t>
  </si>
  <si>
    <t>11 0 01 00000</t>
  </si>
  <si>
    <t>11 0 01 Д4500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</si>
  <si>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</si>
  <si>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</si>
  <si>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</si>
  <si>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</si>
  <si>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10 2 01 72110</t>
  </si>
  <si>
    <t>10 2 01 S2110</t>
  </si>
  <si>
    <t>10 1 01 S2110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</si>
  <si>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</si>
  <si>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</si>
  <si>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10 2 01 79150</t>
  </si>
  <si>
    <t>10 2 01 S9150</t>
  </si>
  <si>
    <t>25 0 01 79140</t>
  </si>
  <si>
    <t>Приложение 6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</si>
  <si>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</si>
  <si>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</si>
  <si>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</si>
  <si>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</si>
  <si>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Поощрительные вылпаты водителям школьных автобусов муниципальных общеобразовательных организациях</t>
  </si>
  <si>
    <t>10 2 01 79190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</si>
  <si>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2025 год  и плановый период 2026 и 2027 годов</t>
  </si>
  <si>
    <t>2027 год</t>
  </si>
  <si>
    <t>38 0 01 9Д011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</si>
  <si>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</si>
  <si>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10 1 01 78750</t>
  </si>
  <si>
    <t>Стипендии</t>
  </si>
  <si>
    <t>Ежемесячная денежная выплата на оплату жилого помещения и коммунальных услуг специалистам в области образования</t>
  </si>
  <si>
    <t>16 0 01 Д4500</t>
  </si>
  <si>
    <t>Комплектование книжных фондов библиотек муниципальных образований</t>
  </si>
  <si>
    <t xml:space="preserve">к решению от 28.01.2025 г. № 55-340     </t>
  </si>
  <si>
    <t>Приложение 5</t>
  </si>
  <si>
    <t xml:space="preserve"> к решению от 16.12.2024 г. № 52-323</t>
  </si>
  <si>
    <t xml:space="preserve">Обеспечение развития материально-технической базы домов культуры в населенных пунктах с числом жителей до 50 тысяч человек (средства для достижения показателей результативности)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</si>
  <si>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</si>
  <si>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15 3 01 А4670</t>
  </si>
  <si>
    <t>15 3 01 L4670</t>
  </si>
  <si>
    <t>Проведение капитального и текущего ремонта муниципальных образовательных организаций</t>
  </si>
  <si>
    <t>Проведение капитального и текущего ремонта муниципальных образовательных организаций за счет средств местного бюджета</t>
  </si>
  <si>
    <t>10 3 01 72110</t>
  </si>
  <si>
    <t>10 3 01 S2110</t>
  </si>
  <si>
    <t>Обеспечение жильем молодых семей</t>
  </si>
  <si>
    <t>50 2 00 L4970</t>
  </si>
  <si>
    <t>Государственная поддержка отрасли культуры (государственная поддержка лучших сельских учреждений культуры)</t>
  </si>
  <si>
    <t>50 2 00 L5192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</si>
  <si>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</si>
  <si>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</si>
  <si>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Основное мероприятие в рамках регионального проекта «Все лучшее детям»</t>
  </si>
  <si>
    <t>Реализация мероприятий по модернизации школьных систем образования (объекты, планируемые к реализации в рамках двух финнсовых лет)</t>
  </si>
  <si>
    <t>Основное мероприятие в рамках регионального проекта «Педагоги и наставники»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</si>
  <si>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обеобразовательных организаций, профессиональных образовательных организаций субъектов Российской федерации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</si>
  <si>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общеобразвоательных организациях</t>
  </si>
  <si>
    <t>10 2 Ю4 00000</t>
  </si>
  <si>
    <t>10 2 Ю4 57501</t>
  </si>
  <si>
    <t>10 2 Ю6 00000</t>
  </si>
  <si>
    <t>10 2 Ю6 50501</t>
  </si>
  <si>
    <t>10 2 Ю6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</si>
  <si>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</si>
  <si>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102 01 R3042</t>
  </si>
  <si>
    <t>Проведение капитального и текущего ремонтов спортивных залов муниципальных образовательных организаций</t>
  </si>
  <si>
    <t>Укрепление материально-технической базы и оснащение музеев боевой славы в мунициальных образовательных организаций</t>
  </si>
  <si>
    <t>10 2 01 72120</t>
  </si>
  <si>
    <t>10 2 01 72130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</si>
  <si>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(за исключением расходов на оплату труда с начислениями)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</si>
  <si>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(в части расходов на оплату труда с начислениями)</t>
  </si>
  <si>
    <t>Финансовое обеспечение цифровой образовательной среды в государственных и муниципальных общеобразовательных (в рамках реализации федеральных проектов, прекративших свое действие с 1 января 2025 года)</t>
  </si>
  <si>
    <t>10 2 01 U3170</t>
  </si>
  <si>
    <t>10 2 01 U3180</t>
  </si>
  <si>
    <t>10 2 01 U3190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</si>
  <si>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</si>
  <si>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S2120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</si>
  <si>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</si>
  <si>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Ю6 53030</t>
  </si>
  <si>
    <t>10 3 01 79150</t>
  </si>
  <si>
    <t>Оснащение и укрепление материально- технической базы образовательных организаций (софинансирование за счет средств местного бюджета)</t>
  </si>
  <si>
    <t>10 3 01 S9150</t>
  </si>
  <si>
    <t>Муниципальная программа "Обеспечение безопасности  жизнедеятельности населения в Дергачевском муниципальном районе Саратовской области"</t>
  </si>
  <si>
    <t>Основное мероприятие "Обеспечение безопасности  жизнедеятельности населения в Дергачевском муниципальном районе Саратовской области"</t>
  </si>
  <si>
    <t>Реализация основного мероприятия"Обеспечение безопасности  жизнедеятельности населения в Дергачевском муниципальном районе Саратовской области"</t>
  </si>
  <si>
    <t>13 0 00 00000</t>
  </si>
  <si>
    <t>13 0 01 00000</t>
  </si>
  <si>
    <t>13 0 01 Б4200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</si>
  <si>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</si>
  <si>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</si>
  <si>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Муниципальная программа "Повышение безопасности дорожного движения в Дергачевском муниципальном районе"</t>
  </si>
  <si>
    <t>Обеспечние дорожно-эксплуатационной техникой муниципальных районов</t>
  </si>
  <si>
    <t>22 0 00 00000</t>
  </si>
  <si>
    <t>22 0 04 00000</t>
  </si>
  <si>
    <t>22 0 04 9Д807</t>
  </si>
  <si>
    <t>Содействие в организации деятельности по военно-патриотическому воспитанию граждан</t>
  </si>
  <si>
    <t>50 4 00 78760</t>
  </si>
  <si>
    <t>Депутатский фонд социальной поддержки</t>
  </si>
  <si>
    <t>61 1 00 10400</t>
  </si>
  <si>
    <t>Средства зарезервированные в составе утвержденных БА местного бюджета</t>
  </si>
  <si>
    <t>61 5 00 33200</t>
  </si>
  <si>
    <t>50 4 00 10103</t>
  </si>
  <si>
    <t>Иные межбюджетные трансферты на осуществление полномочий по организации ритуальных услуг</t>
  </si>
  <si>
    <t>Иные межбюджетные трансферты муниципальным районам из бюджетов поселений в соответствии с заключенными соглашениями</t>
  </si>
  <si>
    <t>50 4 00 10100</t>
  </si>
  <si>
    <t>46 0 00 00000</t>
  </si>
  <si>
    <t>Муниципальная программа "Развитие отдаленного малонаселенного Дергачевского муниципального района Саратовской области на 2025 - 2027 годы".</t>
  </si>
  <si>
    <t>46 2 00 00000</t>
  </si>
  <si>
    <t>46 2 01 00000</t>
  </si>
  <si>
    <t>46 2 01 79870</t>
  </si>
  <si>
    <t>46 3 00 00000</t>
  </si>
  <si>
    <t>46 3 01 00000</t>
  </si>
  <si>
    <t>46 3 02 00000</t>
  </si>
  <si>
    <t>46 3 01 72110</t>
  </si>
  <si>
    <t>46 3 02 77180</t>
  </si>
  <si>
    <t>46 4 01 00000</t>
  </si>
  <si>
    <t>46 4 00 00000</t>
  </si>
  <si>
    <t>46 4 01 9Д827</t>
  </si>
  <si>
    <t>46 4 02 00000</t>
  </si>
  <si>
    <t>46 4 02 79860</t>
  </si>
  <si>
    <t>46 5 00 00000</t>
  </si>
  <si>
    <t>46 5 01 00000</t>
  </si>
  <si>
    <t>46 5 01 74020</t>
  </si>
  <si>
    <t>46 5 02 00000</t>
  </si>
  <si>
    <t>46 5 02 79850</t>
  </si>
  <si>
    <t>Подпрограмма "Развитие инфраструктуры образовательных организаций крупнейших отдаленных малонаселенных муниципальных образований области"</t>
  </si>
  <si>
    <t>Подпрограмма  "Развитие спорта в крупнейших отдаленных малонаселенных муниципальных образованиях области"</t>
  </si>
  <si>
    <t>Основное мероприятие "Реализация мероприятий по созданию универсальных спортивных площадок"</t>
  </si>
  <si>
    <t>Основное мероприятие "Проведение капитального и текущего ремонта муниципальных образовательных организаций"</t>
  </si>
  <si>
    <t>Реализация мероприятий по созданию универсальных спортивных площадок</t>
  </si>
  <si>
    <t>Основное мероприятие "Выплата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области"</t>
  </si>
  <si>
    <t>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</t>
  </si>
  <si>
    <t>Подпрограмма "Развитие дорожной и транспортной инфраструктуры крупнейших отдаленных малонаселенных муниципальных образований области"</t>
  </si>
  <si>
    <t>Основное мероприятие "Обеспечение дорожно-эксплуатационной техникой"</t>
  </si>
  <si>
    <t>Обеспечение дорожно-эксплуатационной техникой</t>
  </si>
  <si>
    <t>Основное мкероприятие "Организация транспортного обслуживания жителей крупнейших отдаленных малонаселенных районов области"</t>
  </si>
  <si>
    <t>Организация транспортного обслуживания жителей крупнейших отдаленных малонаселенных районов области</t>
  </si>
  <si>
    <t>Подпрограмма "Укрепление материально-технической базы, обеспечение деятельности коллективов и учреждений в сфере культуры в крупнейших отдаленных малонаселенных муниципальных образованиях области"</t>
  </si>
  <si>
    <t>Основное мероприятие "Проведение капитального и текущего ремонта, техническое оснащение муниципальных учреждений культурно-досугового типа"</t>
  </si>
  <si>
    <t>Основное мероприятие "Укрепление материально-технической базы учреждений культурно-досугового типа в целях оснащения коллективов, имеющих звание "Народный"</t>
  </si>
  <si>
    <t>Укрепление материально-технической базы учреждений культурно-досугового типа в целях оснащения коллективов, имеющих звание "Народный"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</si>
</sst>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7" fontId="14" fillId="0" borderId="0" applyBorder="0" applyProtection="0"/>
    <xf numFmtId="0" fontId="15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49" fontId="4" fillId="2" borderId="0" xfId="0" applyNumberFormat="1" applyFont="1" applyFill="1" applyAlignment="1">
      <alignment wrapText="1"/>
    </xf>
    <xf numFmtId="0" fontId="5" fillId="2" borderId="4" xfId="0" applyFont="1" applyFill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vertical="top" wrapText="1"/>
    </xf>
    <xf numFmtId="0" fontId="7" fillId="2" borderId="4" xfId="0" applyFont="1" applyFill="1" applyBorder="1" applyAlignment="1">
      <alignment horizontal="justify"/>
    </xf>
    <xf numFmtId="0" fontId="4" fillId="0" borderId="0" xfId="0" applyFont="1" applyAlignment="1">
      <alignment wrapText="1"/>
    </xf>
    <xf numFmtId="0" fontId="5" fillId="2" borderId="7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2" fillId="0" borderId="0" xfId="0" applyFont="1" applyFill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3" fillId="3" borderId="1" xfId="0" applyFont="1" applyFill="1" applyBorder="1" applyAlignment="1">
      <alignment horizontal="justify"/>
    </xf>
    <xf numFmtId="0" fontId="5" fillId="3" borderId="1" xfId="0" applyFont="1" applyFill="1" applyBorder="1" applyAlignment="1">
      <alignment horizontal="center" wrapText="1"/>
    </xf>
    <xf numFmtId="164" fontId="13" fillId="3" borderId="1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justify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0" fontId="5" fillId="3" borderId="1" xfId="3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164" fontId="0" fillId="3" borderId="0" xfId="0" applyNumberFormat="1" applyFill="1"/>
    <xf numFmtId="164" fontId="5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/>
    </xf>
    <xf numFmtId="0" fontId="5" fillId="3" borderId="1" xfId="0" applyFont="1" applyFill="1" applyBorder="1"/>
    <xf numFmtId="164" fontId="0" fillId="3" borderId="1" xfId="0" applyNumberFormat="1" applyFill="1" applyBorder="1"/>
  </cellXfs>
  <cellStyles count="4">
    <cellStyle name="Excel Built-in 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ase.garant.ru/411335917/" TargetMode="External"/><Relationship Id="rId2" Type="http://schemas.openxmlformats.org/officeDocument/2006/relationships/hyperlink" Target="http://base.garant.ru/411335917/" TargetMode="External"/><Relationship Id="rId1" Type="http://schemas.openxmlformats.org/officeDocument/2006/relationships/hyperlink" Target="http://base.garant.ru/411335917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413"/>
  <sheetViews>
    <sheetView tabSelected="1" view="pageBreakPreview" topLeftCell="A400" zoomScale="91" zoomScaleSheetLayoutView="91" workbookViewId="0">
      <selection activeCell="F394" sqref="F394"/>
    </sheetView>
  </sheetViews>
  <sheetFormatPr defaultColWidth="9.109375" defaultRowHeight="15.6" x14ac:dyDescent="0.3"/>
  <cols>
    <col min="1" max="1" width="78.554687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3" spans="1:8" ht="20.399999999999999" customHeight="1" x14ac:dyDescent="0.3">
      <c r="A3" s="89" t="s">
        <v>276</v>
      </c>
      <c r="B3" s="89"/>
      <c r="C3" s="89"/>
      <c r="D3" s="89"/>
      <c r="E3" s="89"/>
      <c r="F3" s="89"/>
      <c r="G3" s="83"/>
      <c r="H3" s="83"/>
    </row>
    <row r="4" spans="1:8" ht="20.399999999999999" customHeight="1" x14ac:dyDescent="0.3">
      <c r="A4" s="89" t="s">
        <v>275</v>
      </c>
      <c r="B4" s="89"/>
      <c r="C4" s="89"/>
      <c r="D4" s="89"/>
      <c r="E4" s="89"/>
      <c r="F4" s="89"/>
      <c r="G4" s="83"/>
      <c r="H4" s="83"/>
    </row>
    <row r="5" spans="1:8" ht="20.399999999999999" customHeight="1" x14ac:dyDescent="0.3">
      <c r="A5" s="89" t="s">
        <v>259</v>
      </c>
      <c r="B5" s="89"/>
      <c r="C5" s="89"/>
      <c r="D5" s="89"/>
      <c r="E5" s="89"/>
      <c r="F5" s="89"/>
      <c r="G5" s="83"/>
      <c r="H5" s="83"/>
    </row>
    <row r="6" spans="1:8" ht="20.399999999999999" customHeight="1" x14ac:dyDescent="0.3">
      <c r="A6" s="90" t="s">
        <v>277</v>
      </c>
      <c r="B6" s="90"/>
      <c r="C6" s="90"/>
      <c r="D6" s="90"/>
      <c r="E6" s="90"/>
      <c r="F6" s="90"/>
      <c r="G6" s="84"/>
      <c r="H6" s="84"/>
    </row>
    <row r="7" spans="1:8" ht="73.8" customHeight="1" x14ac:dyDescent="0.3">
      <c r="A7" s="91" t="s">
        <v>266</v>
      </c>
      <c r="B7" s="91"/>
      <c r="C7" s="91"/>
      <c r="D7" s="91"/>
      <c r="E7" s="91"/>
      <c r="F7" s="91"/>
    </row>
    <row r="8" spans="1:8" ht="20.25" customHeight="1" x14ac:dyDescent="0.3">
      <c r="A8" s="97"/>
      <c r="B8" s="98"/>
      <c r="C8" s="98"/>
      <c r="D8" s="98"/>
      <c r="E8" s="98"/>
      <c r="F8" s="98"/>
    </row>
    <row r="9" spans="1:8" x14ac:dyDescent="0.3">
      <c r="A9" s="93" t="s">
        <v>19</v>
      </c>
      <c r="B9" s="93"/>
      <c r="C9" s="93"/>
      <c r="D9" s="93"/>
      <c r="E9" s="93"/>
      <c r="F9" s="93"/>
    </row>
    <row r="10" spans="1:8" ht="14.4" x14ac:dyDescent="0.3">
      <c r="A10" s="94" t="s">
        <v>3</v>
      </c>
      <c r="B10" s="95" t="s">
        <v>4</v>
      </c>
      <c r="C10" s="96" t="s">
        <v>5</v>
      </c>
      <c r="D10" s="92" t="s">
        <v>227</v>
      </c>
      <c r="E10" s="92" t="s">
        <v>241</v>
      </c>
      <c r="F10" s="92" t="s">
        <v>267</v>
      </c>
    </row>
    <row r="11" spans="1:8" ht="29.25" customHeight="1" x14ac:dyDescent="0.3">
      <c r="A11" s="94"/>
      <c r="B11" s="95"/>
      <c r="C11" s="96"/>
      <c r="D11" s="92"/>
      <c r="E11" s="92"/>
      <c r="F11" s="92"/>
    </row>
    <row r="12" spans="1:8" x14ac:dyDescent="0.3">
      <c r="A12" s="2">
        <v>1</v>
      </c>
      <c r="B12" s="3">
        <v>4</v>
      </c>
      <c r="C12" s="3">
        <v>5</v>
      </c>
      <c r="D12" s="7">
        <v>6</v>
      </c>
      <c r="E12" s="7">
        <v>7</v>
      </c>
      <c r="F12" s="7">
        <v>8</v>
      </c>
    </row>
    <row r="13" spans="1:8" s="25" customFormat="1" ht="31.2" x14ac:dyDescent="0.3">
      <c r="A13" s="16" t="s">
        <v>183</v>
      </c>
      <c r="B13" s="18" t="s">
        <v>37</v>
      </c>
      <c r="C13" s="18"/>
      <c r="D13" s="24">
        <f>D14+D34+D89+D106</f>
        <v>143252.30000000002</v>
      </c>
      <c r="E13" s="24">
        <f>E14+E34+E89+E106</f>
        <v>118632.8</v>
      </c>
      <c r="F13" s="24">
        <f>F14+F34+F89+F106</f>
        <v>219621.90000000002</v>
      </c>
    </row>
    <row r="14" spans="1:8" s="27" customFormat="1" ht="31.2" x14ac:dyDescent="0.3">
      <c r="A14" s="10" t="s">
        <v>134</v>
      </c>
      <c r="B14" s="8" t="s">
        <v>38</v>
      </c>
      <c r="C14" s="8"/>
      <c r="D14" s="26">
        <f>D15</f>
        <v>36748.700000000004</v>
      </c>
      <c r="E14" s="26">
        <f>E15</f>
        <v>27735</v>
      </c>
      <c r="F14" s="26">
        <f>F15</f>
        <v>31729.7</v>
      </c>
    </row>
    <row r="15" spans="1:8" s="27" customFormat="1" ht="31.2" x14ac:dyDescent="0.3">
      <c r="A15" s="10" t="s">
        <v>135</v>
      </c>
      <c r="B15" s="8" t="s">
        <v>39</v>
      </c>
      <c r="C15" s="8"/>
      <c r="D15" s="26">
        <f>D31+D22+D16+D25+D28+D19</f>
        <v>36748.700000000004</v>
      </c>
      <c r="E15" s="26">
        <f t="shared" ref="E15:F15" si="0">E31+E22+E16+E25+E28+E19</f>
        <v>27735</v>
      </c>
      <c r="F15" s="26">
        <f t="shared" si="0"/>
        <v>31729.7</v>
      </c>
    </row>
    <row r="16" spans="1:8" s="27" customFormat="1" ht="31.2" x14ac:dyDescent="0.3">
      <c r="A16" s="10" t="s">
        <v>247</v>
      </c>
      <c r="B16" s="8" t="s">
        <v>248</v>
      </c>
      <c r="C16" s="8"/>
      <c r="D16" s="9">
        <f>D17</f>
        <v>1000</v>
      </c>
      <c r="E16" s="9">
        <f t="shared" ref="E16:F17" si="1">E17</f>
        <v>0</v>
      </c>
      <c r="F16" s="9">
        <f t="shared" si="1"/>
        <v>0</v>
      </c>
    </row>
    <row r="17" spans="1:6" s="27" customFormat="1" ht="31.2" x14ac:dyDescent="0.3">
      <c r="A17" s="10" t="s">
        <v>214</v>
      </c>
      <c r="B17" s="8" t="s">
        <v>248</v>
      </c>
      <c r="C17" s="8">
        <v>600</v>
      </c>
      <c r="D17" s="9">
        <f>D18</f>
        <v>1000</v>
      </c>
      <c r="E17" s="9">
        <f t="shared" si="1"/>
        <v>0</v>
      </c>
      <c r="F17" s="9">
        <f t="shared" si="1"/>
        <v>0</v>
      </c>
    </row>
    <row r="18" spans="1:6" s="27" customFormat="1" x14ac:dyDescent="0.3">
      <c r="A18" s="10" t="s">
        <v>15</v>
      </c>
      <c r="B18" s="8" t="s">
        <v>248</v>
      </c>
      <c r="C18" s="8">
        <v>610</v>
      </c>
      <c r="D18" s="26">
        <v>1000</v>
      </c>
      <c r="E18" s="26">
        <v>0</v>
      </c>
      <c r="F18" s="26">
        <v>0</v>
      </c>
    </row>
    <row r="19" spans="1:6" s="27" customFormat="1" ht="62.4" x14ac:dyDescent="0.3">
      <c r="A19" s="10" t="s">
        <v>269</v>
      </c>
      <c r="B19" s="8" t="s">
        <v>270</v>
      </c>
      <c r="C19" s="8"/>
      <c r="D19" s="26">
        <f>D20</f>
        <v>3121.8</v>
      </c>
      <c r="E19" s="26">
        <f t="shared" ref="E19:F20" si="2">E20</f>
        <v>3121.8</v>
      </c>
      <c r="F19" s="11">
        <f>F20</f>
        <v>3121.8</v>
      </c>
    </row>
    <row r="20" spans="1:6" s="27" customFormat="1" ht="31.2" x14ac:dyDescent="0.3">
      <c r="A20" s="10" t="s">
        <v>214</v>
      </c>
      <c r="B20" s="8" t="s">
        <v>270</v>
      </c>
      <c r="C20" s="8">
        <v>600</v>
      </c>
      <c r="D20" s="26">
        <f>D21</f>
        <v>3121.8</v>
      </c>
      <c r="E20" s="26">
        <f t="shared" si="2"/>
        <v>3121.8</v>
      </c>
      <c r="F20" s="26">
        <f t="shared" si="2"/>
        <v>3121.8</v>
      </c>
    </row>
    <row r="21" spans="1:6" s="27" customFormat="1" x14ac:dyDescent="0.3">
      <c r="A21" s="10" t="s">
        <v>15</v>
      </c>
      <c r="B21" s="8" t="s">
        <v>270</v>
      </c>
      <c r="C21" s="8">
        <v>610</v>
      </c>
      <c r="D21" s="26">
        <v>3121.8</v>
      </c>
      <c r="E21" s="26">
        <v>3121.8</v>
      </c>
      <c r="F21" s="26">
        <v>3121.8</v>
      </c>
    </row>
    <row r="22" spans="1:6" s="27" customFormat="1" ht="31.2" x14ac:dyDescent="0.3">
      <c r="A22" s="10" t="s">
        <v>215</v>
      </c>
      <c r="B22" s="8" t="s">
        <v>249</v>
      </c>
      <c r="C22" s="8"/>
      <c r="D22" s="9">
        <f>D23</f>
        <v>436</v>
      </c>
      <c r="E22" s="9">
        <f t="shared" ref="E22:F23" si="3">E23</f>
        <v>0</v>
      </c>
      <c r="F22" s="9">
        <f t="shared" si="3"/>
        <v>0</v>
      </c>
    </row>
    <row r="23" spans="1:6" s="27" customFormat="1" ht="31.2" x14ac:dyDescent="0.3">
      <c r="A23" s="10" t="s">
        <v>214</v>
      </c>
      <c r="B23" s="8" t="s">
        <v>249</v>
      </c>
      <c r="C23" s="8">
        <v>600</v>
      </c>
      <c r="D23" s="9">
        <f>D24</f>
        <v>436</v>
      </c>
      <c r="E23" s="9">
        <f t="shared" si="3"/>
        <v>0</v>
      </c>
      <c r="F23" s="9">
        <f t="shared" si="3"/>
        <v>0</v>
      </c>
    </row>
    <row r="24" spans="1:6" s="27" customFormat="1" x14ac:dyDescent="0.3">
      <c r="A24" s="10" t="s">
        <v>15</v>
      </c>
      <c r="B24" s="8" t="s">
        <v>249</v>
      </c>
      <c r="C24" s="8">
        <v>610</v>
      </c>
      <c r="D24" s="13">
        <v>436</v>
      </c>
      <c r="E24" s="11">
        <v>0</v>
      </c>
      <c r="F24" s="11">
        <v>0</v>
      </c>
    </row>
    <row r="25" spans="1:6" s="27" customFormat="1" ht="31.2" x14ac:dyDescent="0.3">
      <c r="A25" s="10" t="s">
        <v>205</v>
      </c>
      <c r="B25" s="8" t="s">
        <v>253</v>
      </c>
      <c r="C25" s="8"/>
      <c r="D25" s="9">
        <f>D26</f>
        <v>30.9</v>
      </c>
      <c r="E25" s="9">
        <f t="shared" ref="E25:F26" si="4">E26</f>
        <v>0</v>
      </c>
      <c r="F25" s="9">
        <f t="shared" si="4"/>
        <v>0</v>
      </c>
    </row>
    <row r="26" spans="1:6" s="27" customFormat="1" ht="31.2" x14ac:dyDescent="0.3">
      <c r="A26" s="10" t="s">
        <v>214</v>
      </c>
      <c r="B26" s="8" t="s">
        <v>253</v>
      </c>
      <c r="C26" s="8">
        <v>600</v>
      </c>
      <c r="D26" s="9">
        <f>D27</f>
        <v>30.9</v>
      </c>
      <c r="E26" s="9">
        <f t="shared" si="4"/>
        <v>0</v>
      </c>
      <c r="F26" s="9">
        <f t="shared" si="4"/>
        <v>0</v>
      </c>
    </row>
    <row r="27" spans="1:6" s="27" customFormat="1" x14ac:dyDescent="0.3">
      <c r="A27" s="10" t="s">
        <v>15</v>
      </c>
      <c r="B27" s="8" t="s">
        <v>253</v>
      </c>
      <c r="C27" s="8">
        <v>610</v>
      </c>
      <c r="D27" s="13">
        <v>30.9</v>
      </c>
      <c r="E27" s="13">
        <v>0</v>
      </c>
      <c r="F27" s="13">
        <v>0</v>
      </c>
    </row>
    <row r="28" spans="1:6" s="27" customFormat="1" ht="31.2" x14ac:dyDescent="0.3">
      <c r="A28" s="10" t="s">
        <v>216</v>
      </c>
      <c r="B28" s="8" t="s">
        <v>250</v>
      </c>
      <c r="C28" s="8"/>
      <c r="D28" s="9">
        <f>D29</f>
        <v>436</v>
      </c>
      <c r="E28" s="9">
        <f t="shared" ref="E28:F29" si="5">E29</f>
        <v>0</v>
      </c>
      <c r="F28" s="9">
        <f t="shared" si="5"/>
        <v>0</v>
      </c>
    </row>
    <row r="29" spans="1:6" s="27" customFormat="1" ht="31.2" x14ac:dyDescent="0.3">
      <c r="A29" s="10" t="s">
        <v>214</v>
      </c>
      <c r="B29" s="8" t="s">
        <v>250</v>
      </c>
      <c r="C29" s="8">
        <v>600</v>
      </c>
      <c r="D29" s="9">
        <f>D30</f>
        <v>436</v>
      </c>
      <c r="E29" s="9">
        <f t="shared" si="5"/>
        <v>0</v>
      </c>
      <c r="F29" s="9">
        <f t="shared" si="5"/>
        <v>0</v>
      </c>
    </row>
    <row r="30" spans="1:6" s="27" customFormat="1" x14ac:dyDescent="0.3">
      <c r="A30" s="10" t="s">
        <v>15</v>
      </c>
      <c r="B30" s="8" t="s">
        <v>250</v>
      </c>
      <c r="C30" s="8">
        <v>610</v>
      </c>
      <c r="D30" s="9">
        <v>436</v>
      </c>
      <c r="E30" s="26">
        <v>0</v>
      </c>
      <c r="F30" s="26">
        <v>0</v>
      </c>
    </row>
    <row r="31" spans="1:6" s="27" customFormat="1" ht="31.2" x14ac:dyDescent="0.3">
      <c r="A31" s="28" t="s">
        <v>129</v>
      </c>
      <c r="B31" s="8" t="s">
        <v>130</v>
      </c>
      <c r="C31" s="8"/>
      <c r="D31" s="26">
        <f>D32</f>
        <v>31724</v>
      </c>
      <c r="E31" s="26">
        <f t="shared" ref="E31:F31" si="6">E32</f>
        <v>24613.200000000001</v>
      </c>
      <c r="F31" s="26">
        <f t="shared" si="6"/>
        <v>28607.9</v>
      </c>
    </row>
    <row r="32" spans="1:6" s="27" customFormat="1" ht="31.2" x14ac:dyDescent="0.3">
      <c r="A32" s="28" t="s">
        <v>214</v>
      </c>
      <c r="B32" s="8" t="s">
        <v>130</v>
      </c>
      <c r="C32" s="8">
        <v>600</v>
      </c>
      <c r="D32" s="26">
        <f t="shared" ref="D32:E32" si="7">D33</f>
        <v>31724</v>
      </c>
      <c r="E32" s="26">
        <f t="shared" si="7"/>
        <v>24613.200000000001</v>
      </c>
      <c r="F32" s="26">
        <f>F33</f>
        <v>28607.9</v>
      </c>
    </row>
    <row r="33" spans="1:6" s="72" customFormat="1" x14ac:dyDescent="0.3">
      <c r="A33" s="28" t="s">
        <v>15</v>
      </c>
      <c r="B33" s="8" t="s">
        <v>130</v>
      </c>
      <c r="C33" s="8">
        <v>610</v>
      </c>
      <c r="D33" s="9">
        <v>31724</v>
      </c>
      <c r="E33" s="15">
        <v>24613.200000000001</v>
      </c>
      <c r="F33" s="15">
        <v>28607.9</v>
      </c>
    </row>
    <row r="34" spans="1:6" s="27" customFormat="1" x14ac:dyDescent="0.3">
      <c r="A34" s="29" t="s">
        <v>136</v>
      </c>
      <c r="B34" s="8" t="s">
        <v>117</v>
      </c>
      <c r="C34" s="8"/>
      <c r="D34" s="26">
        <f>D35+D75+D79</f>
        <v>85649.300000000017</v>
      </c>
      <c r="E34" s="26">
        <f>E35+E75+E79</f>
        <v>75561</v>
      </c>
      <c r="F34" s="26">
        <f>F35+F75+F79</f>
        <v>172502</v>
      </c>
    </row>
    <row r="35" spans="1:6" s="27" customFormat="1" ht="31.2" x14ac:dyDescent="0.3">
      <c r="A35" s="29" t="s">
        <v>137</v>
      </c>
      <c r="B35" s="8" t="s">
        <v>118</v>
      </c>
      <c r="C35" s="8"/>
      <c r="D35" s="26">
        <f>D72+D45+D36+D54+D60+D48+D51+D39+D42+D63+D66+D69+D57</f>
        <v>60276.80000000001</v>
      </c>
      <c r="E35" s="26">
        <f>E72+E45+E36+E54+E60+E48+E51</f>
        <v>31053.899999999998</v>
      </c>
      <c r="F35" s="26">
        <f>F72+F45+F36+F54+F60+F48+F51</f>
        <v>32315.5</v>
      </c>
    </row>
    <row r="36" spans="1:6" s="27" customFormat="1" ht="31.2" x14ac:dyDescent="0.3">
      <c r="A36" s="29" t="s">
        <v>206</v>
      </c>
      <c r="B36" s="8" t="s">
        <v>251</v>
      </c>
      <c r="C36" s="8"/>
      <c r="D36" s="34">
        <f>D37</f>
        <v>1000</v>
      </c>
      <c r="E36" s="34">
        <f t="shared" ref="E36:F37" si="8">E37</f>
        <v>0</v>
      </c>
      <c r="F36" s="34">
        <f t="shared" si="8"/>
        <v>0</v>
      </c>
    </row>
    <row r="37" spans="1:6" s="27" customFormat="1" ht="31.2" x14ac:dyDescent="0.3">
      <c r="A37" s="10" t="s">
        <v>214</v>
      </c>
      <c r="B37" s="8" t="s">
        <v>251</v>
      </c>
      <c r="C37" s="8">
        <v>600</v>
      </c>
      <c r="D37" s="34">
        <f>D38</f>
        <v>1000</v>
      </c>
      <c r="E37" s="34">
        <f t="shared" si="8"/>
        <v>0</v>
      </c>
      <c r="F37" s="34">
        <f t="shared" si="8"/>
        <v>0</v>
      </c>
    </row>
    <row r="38" spans="1:6" s="27" customFormat="1" x14ac:dyDescent="0.3">
      <c r="A38" s="10" t="s">
        <v>15</v>
      </c>
      <c r="B38" s="8" t="s">
        <v>251</v>
      </c>
      <c r="C38" s="8">
        <v>610</v>
      </c>
      <c r="D38" s="26">
        <v>1000</v>
      </c>
      <c r="E38" s="26">
        <v>0</v>
      </c>
      <c r="F38" s="26">
        <v>0</v>
      </c>
    </row>
    <row r="39" spans="1:6" s="27" customFormat="1" ht="31.2" x14ac:dyDescent="0.3">
      <c r="A39" s="29" t="s">
        <v>304</v>
      </c>
      <c r="B39" s="8" t="s">
        <v>306</v>
      </c>
      <c r="C39" s="8"/>
      <c r="D39" s="26">
        <f>D40</f>
        <v>500</v>
      </c>
      <c r="E39" s="26">
        <f t="shared" ref="E39:F40" si="9">E40</f>
        <v>0</v>
      </c>
      <c r="F39" s="26">
        <f t="shared" si="9"/>
        <v>0</v>
      </c>
    </row>
    <row r="40" spans="1:6" s="27" customFormat="1" x14ac:dyDescent="0.3">
      <c r="A40" s="28" t="s">
        <v>11</v>
      </c>
      <c r="B40" s="8" t="s">
        <v>306</v>
      </c>
      <c r="C40" s="8">
        <v>200</v>
      </c>
      <c r="D40" s="26">
        <f>D41</f>
        <v>500</v>
      </c>
      <c r="E40" s="26">
        <f t="shared" si="9"/>
        <v>0</v>
      </c>
      <c r="F40" s="26">
        <f t="shared" si="9"/>
        <v>0</v>
      </c>
    </row>
    <row r="41" spans="1:6" s="27" customFormat="1" ht="31.2" x14ac:dyDescent="0.3">
      <c r="A41" s="10" t="s">
        <v>12</v>
      </c>
      <c r="B41" s="8" t="s">
        <v>306</v>
      </c>
      <c r="C41" s="8">
        <v>240</v>
      </c>
      <c r="D41" s="26">
        <v>500</v>
      </c>
      <c r="E41" s="26">
        <v>0</v>
      </c>
      <c r="F41" s="26">
        <v>0</v>
      </c>
    </row>
    <row r="42" spans="1:6" s="27" customFormat="1" ht="31.2" x14ac:dyDescent="0.3">
      <c r="A42" s="29" t="s">
        <v>305</v>
      </c>
      <c r="B42" s="8" t="s">
        <v>307</v>
      </c>
      <c r="C42" s="8"/>
      <c r="D42" s="26">
        <f>D43</f>
        <v>250</v>
      </c>
      <c r="E42" s="26">
        <f t="shared" ref="E42:F43" si="10">E43</f>
        <v>0</v>
      </c>
      <c r="F42" s="26">
        <f t="shared" si="10"/>
        <v>0</v>
      </c>
    </row>
    <row r="43" spans="1:6" s="27" customFormat="1" x14ac:dyDescent="0.3">
      <c r="A43" s="28" t="s">
        <v>11</v>
      </c>
      <c r="B43" s="8" t="s">
        <v>307</v>
      </c>
      <c r="C43" s="8">
        <v>200</v>
      </c>
      <c r="D43" s="26">
        <f>D44</f>
        <v>250</v>
      </c>
      <c r="E43" s="26">
        <f t="shared" si="10"/>
        <v>0</v>
      </c>
      <c r="F43" s="26">
        <f t="shared" si="10"/>
        <v>0</v>
      </c>
    </row>
    <row r="44" spans="1:6" s="27" customFormat="1" ht="31.2" x14ac:dyDescent="0.3">
      <c r="A44" s="10" t="s">
        <v>12</v>
      </c>
      <c r="B44" s="8" t="s">
        <v>307</v>
      </c>
      <c r="C44" s="8">
        <v>240</v>
      </c>
      <c r="D44" s="26">
        <v>250</v>
      </c>
      <c r="E44" s="26">
        <v>0</v>
      </c>
      <c r="F44" s="26">
        <v>0</v>
      </c>
    </row>
    <row r="45" spans="1:6" s="27" customFormat="1" ht="31.2" x14ac:dyDescent="0.3">
      <c r="A45" s="10" t="s">
        <v>215</v>
      </c>
      <c r="B45" s="8" t="s">
        <v>256</v>
      </c>
      <c r="C45" s="8"/>
      <c r="D45" s="9">
        <f>D46</f>
        <v>1557</v>
      </c>
      <c r="E45" s="9">
        <f t="shared" ref="E45:F46" si="11">E46</f>
        <v>0</v>
      </c>
      <c r="F45" s="9">
        <f t="shared" si="11"/>
        <v>0</v>
      </c>
    </row>
    <row r="46" spans="1:6" s="27" customFormat="1" ht="31.2" x14ac:dyDescent="0.3">
      <c r="A46" s="10" t="s">
        <v>214</v>
      </c>
      <c r="B46" s="8" t="s">
        <v>256</v>
      </c>
      <c r="C46" s="8">
        <v>600</v>
      </c>
      <c r="D46" s="26">
        <f>D47</f>
        <v>1557</v>
      </c>
      <c r="E46" s="9">
        <f t="shared" si="11"/>
        <v>0</v>
      </c>
      <c r="F46" s="9">
        <f t="shared" si="11"/>
        <v>0</v>
      </c>
    </row>
    <row r="47" spans="1:6" s="27" customFormat="1" x14ac:dyDescent="0.3">
      <c r="A47" s="10" t="s">
        <v>15</v>
      </c>
      <c r="B47" s="8" t="s">
        <v>256</v>
      </c>
      <c r="C47" s="8">
        <v>610</v>
      </c>
      <c r="D47" s="13">
        <v>1557</v>
      </c>
      <c r="E47" s="11">
        <v>0</v>
      </c>
      <c r="F47" s="11">
        <v>0</v>
      </c>
    </row>
    <row r="48" spans="1:6" s="27" customFormat="1" ht="31.2" x14ac:dyDescent="0.3">
      <c r="A48" s="10" t="s">
        <v>264</v>
      </c>
      <c r="B48" s="8" t="s">
        <v>265</v>
      </c>
      <c r="C48" s="8"/>
      <c r="D48" s="13">
        <f>D49</f>
        <v>790</v>
      </c>
      <c r="E48" s="13">
        <f t="shared" ref="E48:F49" si="12">E49</f>
        <v>820.6</v>
      </c>
      <c r="F48" s="13">
        <f t="shared" si="12"/>
        <v>853.4</v>
      </c>
    </row>
    <row r="49" spans="1:6" s="27" customFormat="1" ht="31.2" x14ac:dyDescent="0.3">
      <c r="A49" s="10" t="s">
        <v>214</v>
      </c>
      <c r="B49" s="8" t="s">
        <v>265</v>
      </c>
      <c r="C49" s="8">
        <v>600</v>
      </c>
      <c r="D49" s="13">
        <f>D50</f>
        <v>790</v>
      </c>
      <c r="E49" s="13">
        <f t="shared" si="12"/>
        <v>820.6</v>
      </c>
      <c r="F49" s="13">
        <f t="shared" si="12"/>
        <v>853.4</v>
      </c>
    </row>
    <row r="50" spans="1:6" s="27" customFormat="1" x14ac:dyDescent="0.3">
      <c r="A50" s="10" t="s">
        <v>15</v>
      </c>
      <c r="B50" s="8" t="s">
        <v>265</v>
      </c>
      <c r="C50" s="8">
        <v>610</v>
      </c>
      <c r="D50" s="13">
        <f>789+1</f>
        <v>790</v>
      </c>
      <c r="E50" s="13">
        <v>820.6</v>
      </c>
      <c r="F50" s="13">
        <v>853.4</v>
      </c>
    </row>
    <row r="51" spans="1:6" s="27" customFormat="1" ht="46.8" x14ac:dyDescent="0.3">
      <c r="A51" s="10" t="s">
        <v>302</v>
      </c>
      <c r="B51" s="87" t="s">
        <v>303</v>
      </c>
      <c r="C51" s="88"/>
      <c r="D51" s="13">
        <f t="shared" ref="D51:F52" si="13">D52</f>
        <v>6846.3</v>
      </c>
      <c r="E51" s="13">
        <f t="shared" si="13"/>
        <v>6002.7</v>
      </c>
      <c r="F51" s="13">
        <f t="shared" si="13"/>
        <v>5742.3</v>
      </c>
    </row>
    <row r="52" spans="1:6" s="27" customFormat="1" ht="31.2" x14ac:dyDescent="0.3">
      <c r="A52" s="10" t="s">
        <v>214</v>
      </c>
      <c r="B52" s="87" t="s">
        <v>303</v>
      </c>
      <c r="C52" s="88">
        <v>600</v>
      </c>
      <c r="D52" s="13">
        <f t="shared" si="13"/>
        <v>6846.3</v>
      </c>
      <c r="E52" s="13">
        <f t="shared" si="13"/>
        <v>6002.7</v>
      </c>
      <c r="F52" s="13">
        <f t="shared" si="13"/>
        <v>5742.3</v>
      </c>
    </row>
    <row r="53" spans="1:6" s="27" customFormat="1" x14ac:dyDescent="0.3">
      <c r="A53" s="10" t="s">
        <v>15</v>
      </c>
      <c r="B53" s="87" t="s">
        <v>303</v>
      </c>
      <c r="C53" s="88">
        <v>610</v>
      </c>
      <c r="D53" s="13">
        <v>6846.3</v>
      </c>
      <c r="E53" s="13">
        <v>6002.7</v>
      </c>
      <c r="F53" s="13">
        <v>5742.3</v>
      </c>
    </row>
    <row r="54" spans="1:6" s="27" customFormat="1" ht="31.2" x14ac:dyDescent="0.3">
      <c r="A54" s="29" t="s">
        <v>205</v>
      </c>
      <c r="B54" s="8" t="s">
        <v>252</v>
      </c>
      <c r="C54" s="8"/>
      <c r="D54" s="34">
        <f>D55</f>
        <v>30.9</v>
      </c>
      <c r="E54" s="34">
        <f t="shared" ref="E54:F55" si="14">E55</f>
        <v>0</v>
      </c>
      <c r="F54" s="34">
        <f t="shared" si="14"/>
        <v>0</v>
      </c>
    </row>
    <row r="55" spans="1:6" s="27" customFormat="1" ht="31.2" x14ac:dyDescent="0.3">
      <c r="A55" s="10" t="s">
        <v>214</v>
      </c>
      <c r="B55" s="8" t="s">
        <v>252</v>
      </c>
      <c r="C55" s="8">
        <v>600</v>
      </c>
      <c r="D55" s="34">
        <f>D56</f>
        <v>30.9</v>
      </c>
      <c r="E55" s="34">
        <f t="shared" si="14"/>
        <v>0</v>
      </c>
      <c r="F55" s="34">
        <f t="shared" si="14"/>
        <v>0</v>
      </c>
    </row>
    <row r="56" spans="1:6" s="27" customFormat="1" x14ac:dyDescent="0.3">
      <c r="A56" s="10" t="s">
        <v>15</v>
      </c>
      <c r="B56" s="8" t="s">
        <v>252</v>
      </c>
      <c r="C56" s="8">
        <v>610</v>
      </c>
      <c r="D56" s="26">
        <v>30.9</v>
      </c>
      <c r="E56" s="26">
        <v>0</v>
      </c>
      <c r="F56" s="26">
        <v>0</v>
      </c>
    </row>
    <row r="57" spans="1:6" s="27" customFormat="1" ht="46.8" x14ac:dyDescent="0.3">
      <c r="A57" s="29" t="s">
        <v>314</v>
      </c>
      <c r="B57" s="8" t="s">
        <v>315</v>
      </c>
      <c r="C57" s="8"/>
      <c r="D57" s="26">
        <f>D58</f>
        <v>15.4</v>
      </c>
      <c r="E57" s="26">
        <f t="shared" ref="E57:F58" si="15">E58</f>
        <v>0</v>
      </c>
      <c r="F57" s="26">
        <f t="shared" si="15"/>
        <v>0</v>
      </c>
    </row>
    <row r="58" spans="1:6" s="27" customFormat="1" x14ac:dyDescent="0.3">
      <c r="A58" s="28" t="s">
        <v>11</v>
      </c>
      <c r="B58" s="8" t="s">
        <v>315</v>
      </c>
      <c r="C58" s="8">
        <v>200</v>
      </c>
      <c r="D58" s="34">
        <f>D59</f>
        <v>15.4</v>
      </c>
      <c r="E58" s="34">
        <f t="shared" si="15"/>
        <v>0</v>
      </c>
      <c r="F58" s="26">
        <f t="shared" si="15"/>
        <v>0</v>
      </c>
    </row>
    <row r="59" spans="1:6" s="27" customFormat="1" ht="31.2" x14ac:dyDescent="0.3">
      <c r="A59" s="10" t="s">
        <v>12</v>
      </c>
      <c r="B59" s="8" t="s">
        <v>315</v>
      </c>
      <c r="C59" s="8">
        <v>240</v>
      </c>
      <c r="D59" s="34">
        <v>15.4</v>
      </c>
      <c r="E59" s="34">
        <v>0</v>
      </c>
      <c r="F59" s="26">
        <v>0</v>
      </c>
    </row>
    <row r="60" spans="1:6" s="27" customFormat="1" ht="31.2" x14ac:dyDescent="0.3">
      <c r="A60" s="10" t="s">
        <v>215</v>
      </c>
      <c r="B60" s="8" t="s">
        <v>257</v>
      </c>
      <c r="C60" s="8"/>
      <c r="D60" s="9">
        <f>D61</f>
        <v>1557</v>
      </c>
      <c r="E60" s="9">
        <f t="shared" ref="E60:F61" si="16">E61</f>
        <v>0</v>
      </c>
      <c r="F60" s="9">
        <f t="shared" si="16"/>
        <v>0</v>
      </c>
    </row>
    <row r="61" spans="1:6" s="27" customFormat="1" ht="31.2" x14ac:dyDescent="0.3">
      <c r="A61" s="10" t="s">
        <v>214</v>
      </c>
      <c r="B61" s="8" t="s">
        <v>257</v>
      </c>
      <c r="C61" s="8">
        <v>600</v>
      </c>
      <c r="D61" s="34">
        <f>D62</f>
        <v>1557</v>
      </c>
      <c r="E61" s="34">
        <f t="shared" si="16"/>
        <v>0</v>
      </c>
      <c r="F61" s="34">
        <f t="shared" si="16"/>
        <v>0</v>
      </c>
    </row>
    <row r="62" spans="1:6" s="27" customFormat="1" x14ac:dyDescent="0.3">
      <c r="A62" s="10" t="s">
        <v>15</v>
      </c>
      <c r="B62" s="8" t="s">
        <v>257</v>
      </c>
      <c r="C62" s="8">
        <v>610</v>
      </c>
      <c r="D62" s="34">
        <v>1557</v>
      </c>
      <c r="E62" s="26">
        <v>0</v>
      </c>
      <c r="F62" s="26">
        <v>0</v>
      </c>
    </row>
    <row r="63" spans="1:6" s="27" customFormat="1" ht="62.4" x14ac:dyDescent="0.3">
      <c r="A63" s="10" t="s">
        <v>308</v>
      </c>
      <c r="B63" s="8" t="s">
        <v>311</v>
      </c>
      <c r="C63" s="8"/>
      <c r="D63" s="9">
        <f>D64</f>
        <v>640</v>
      </c>
      <c r="E63" s="9">
        <f t="shared" ref="E63:F70" si="17">E64</f>
        <v>0</v>
      </c>
      <c r="F63" s="13">
        <f t="shared" si="17"/>
        <v>0</v>
      </c>
    </row>
    <row r="64" spans="1:6" s="27" customFormat="1" ht="31.2" x14ac:dyDescent="0.3">
      <c r="A64" s="10" t="s">
        <v>214</v>
      </c>
      <c r="B64" s="8" t="s">
        <v>311</v>
      </c>
      <c r="C64" s="8">
        <v>600</v>
      </c>
      <c r="D64" s="34">
        <f>D65</f>
        <v>640</v>
      </c>
      <c r="E64" s="34">
        <f t="shared" si="17"/>
        <v>0</v>
      </c>
      <c r="F64" s="26">
        <f t="shared" si="17"/>
        <v>0</v>
      </c>
    </row>
    <row r="65" spans="1:6" s="27" customFormat="1" x14ac:dyDescent="0.3">
      <c r="A65" s="10" t="s">
        <v>15</v>
      </c>
      <c r="B65" s="8" t="s">
        <v>311</v>
      </c>
      <c r="C65" s="8">
        <v>610</v>
      </c>
      <c r="D65" s="34">
        <v>640</v>
      </c>
      <c r="E65" s="34">
        <v>0</v>
      </c>
      <c r="F65" s="26">
        <v>0</v>
      </c>
    </row>
    <row r="66" spans="1:6" s="27" customFormat="1" ht="62.4" x14ac:dyDescent="0.3">
      <c r="A66" s="10" t="s">
        <v>309</v>
      </c>
      <c r="B66" s="8" t="s">
        <v>312</v>
      </c>
      <c r="C66" s="8"/>
      <c r="D66" s="9">
        <f>D67</f>
        <v>16548.5</v>
      </c>
      <c r="E66" s="9">
        <f t="shared" si="17"/>
        <v>0</v>
      </c>
      <c r="F66" s="13">
        <f t="shared" si="17"/>
        <v>0</v>
      </c>
    </row>
    <row r="67" spans="1:6" s="27" customFormat="1" ht="31.2" x14ac:dyDescent="0.3">
      <c r="A67" s="10" t="s">
        <v>214</v>
      </c>
      <c r="B67" s="8" t="s">
        <v>312</v>
      </c>
      <c r="C67" s="8">
        <v>600</v>
      </c>
      <c r="D67" s="34">
        <f>D68</f>
        <v>16548.5</v>
      </c>
      <c r="E67" s="34">
        <f t="shared" si="17"/>
        <v>0</v>
      </c>
      <c r="F67" s="26">
        <f t="shared" si="17"/>
        <v>0</v>
      </c>
    </row>
    <row r="68" spans="1:6" s="27" customFormat="1" x14ac:dyDescent="0.3">
      <c r="A68" s="10" t="s">
        <v>15</v>
      </c>
      <c r="B68" s="8" t="s">
        <v>312</v>
      </c>
      <c r="C68" s="8">
        <v>610</v>
      </c>
      <c r="D68" s="34">
        <v>16548.5</v>
      </c>
      <c r="E68" s="34">
        <v>0</v>
      </c>
      <c r="F68" s="26">
        <v>0</v>
      </c>
    </row>
    <row r="69" spans="1:6" s="27" customFormat="1" ht="46.8" x14ac:dyDescent="0.3">
      <c r="A69" s="10" t="s">
        <v>310</v>
      </c>
      <c r="B69" s="8" t="s">
        <v>313</v>
      </c>
      <c r="C69" s="8"/>
      <c r="D69" s="9">
        <f>D70</f>
        <v>104.4</v>
      </c>
      <c r="E69" s="9">
        <f t="shared" si="17"/>
        <v>0</v>
      </c>
      <c r="F69" s="13">
        <f t="shared" si="17"/>
        <v>0</v>
      </c>
    </row>
    <row r="70" spans="1:6" s="27" customFormat="1" ht="31.2" x14ac:dyDescent="0.3">
      <c r="A70" s="10" t="s">
        <v>214</v>
      </c>
      <c r="B70" s="8" t="s">
        <v>313</v>
      </c>
      <c r="C70" s="8">
        <v>600</v>
      </c>
      <c r="D70" s="34">
        <f>D71</f>
        <v>104.4</v>
      </c>
      <c r="E70" s="34">
        <f t="shared" si="17"/>
        <v>0</v>
      </c>
      <c r="F70" s="26">
        <f t="shared" si="17"/>
        <v>0</v>
      </c>
    </row>
    <row r="71" spans="1:6" s="27" customFormat="1" x14ac:dyDescent="0.3">
      <c r="A71" s="10" t="s">
        <v>15</v>
      </c>
      <c r="B71" s="8" t="s">
        <v>313</v>
      </c>
      <c r="C71" s="8">
        <v>610</v>
      </c>
      <c r="D71" s="34">
        <v>104.4</v>
      </c>
      <c r="E71" s="34">
        <v>0</v>
      </c>
      <c r="F71" s="26">
        <v>0</v>
      </c>
    </row>
    <row r="72" spans="1:6" s="27" customFormat="1" ht="31.2" x14ac:dyDescent="0.3">
      <c r="A72" s="28" t="s">
        <v>129</v>
      </c>
      <c r="B72" s="8" t="s">
        <v>131</v>
      </c>
      <c r="C72" s="8"/>
      <c r="D72" s="26">
        <f>D73</f>
        <v>30437.3</v>
      </c>
      <c r="E72" s="26">
        <f>E73</f>
        <v>24230.6</v>
      </c>
      <c r="F72" s="26">
        <f>F73</f>
        <v>25719.8</v>
      </c>
    </row>
    <row r="73" spans="1:6" s="27" customFormat="1" ht="31.2" x14ac:dyDescent="0.3">
      <c r="A73" s="30" t="s">
        <v>214</v>
      </c>
      <c r="B73" s="8" t="s">
        <v>131</v>
      </c>
      <c r="C73" s="8">
        <v>600</v>
      </c>
      <c r="D73" s="26">
        <f t="shared" ref="D73:E73" si="18">D74</f>
        <v>30437.3</v>
      </c>
      <c r="E73" s="26">
        <f t="shared" si="18"/>
        <v>24230.6</v>
      </c>
      <c r="F73" s="26">
        <f>F74</f>
        <v>25719.8</v>
      </c>
    </row>
    <row r="74" spans="1:6" s="27" customFormat="1" x14ac:dyDescent="0.3">
      <c r="A74" s="30" t="s">
        <v>15</v>
      </c>
      <c r="B74" s="8" t="s">
        <v>131</v>
      </c>
      <c r="C74" s="8">
        <v>610</v>
      </c>
      <c r="D74" s="13">
        <v>30437.3</v>
      </c>
      <c r="E74" s="15">
        <v>24230.6</v>
      </c>
      <c r="F74" s="15">
        <v>25719.8</v>
      </c>
    </row>
    <row r="75" spans="1:6" s="27" customFormat="1" x14ac:dyDescent="0.3">
      <c r="A75" s="10" t="s">
        <v>292</v>
      </c>
      <c r="B75" s="8" t="s">
        <v>297</v>
      </c>
      <c r="C75" s="8"/>
      <c r="D75" s="34">
        <f>D76</f>
        <v>0</v>
      </c>
      <c r="E75" s="34">
        <f t="shared" ref="E75:F77" si="19">E76</f>
        <v>18996</v>
      </c>
      <c r="F75" s="26">
        <f t="shared" si="19"/>
        <v>114468.9</v>
      </c>
    </row>
    <row r="76" spans="1:6" s="27" customFormat="1" ht="31.2" x14ac:dyDescent="0.3">
      <c r="A76" s="10" t="s">
        <v>293</v>
      </c>
      <c r="B76" s="8" t="s">
        <v>298</v>
      </c>
      <c r="C76" s="8"/>
      <c r="D76" s="34">
        <f>D77</f>
        <v>0</v>
      </c>
      <c r="E76" s="34">
        <f t="shared" si="19"/>
        <v>18996</v>
      </c>
      <c r="F76" s="26">
        <f t="shared" si="19"/>
        <v>114468.9</v>
      </c>
    </row>
    <row r="77" spans="1:6" s="27" customFormat="1" x14ac:dyDescent="0.3">
      <c r="A77" s="28" t="s">
        <v>11</v>
      </c>
      <c r="B77" s="8" t="s">
        <v>298</v>
      </c>
      <c r="C77" s="8">
        <v>200</v>
      </c>
      <c r="D77" s="34">
        <f>D78</f>
        <v>0</v>
      </c>
      <c r="E77" s="34">
        <f t="shared" si="19"/>
        <v>18996</v>
      </c>
      <c r="F77" s="26">
        <f t="shared" si="19"/>
        <v>114468.9</v>
      </c>
    </row>
    <row r="78" spans="1:6" s="27" customFormat="1" ht="31.2" x14ac:dyDescent="0.3">
      <c r="A78" s="10" t="s">
        <v>12</v>
      </c>
      <c r="B78" s="8" t="s">
        <v>298</v>
      </c>
      <c r="C78" s="8">
        <v>240</v>
      </c>
      <c r="D78" s="34">
        <v>0</v>
      </c>
      <c r="E78" s="34">
        <v>18996</v>
      </c>
      <c r="F78" s="26">
        <v>114468.9</v>
      </c>
    </row>
    <row r="79" spans="1:6" s="27" customFormat="1" ht="31.2" x14ac:dyDescent="0.3">
      <c r="A79" s="86" t="s">
        <v>294</v>
      </c>
      <c r="B79" s="8" t="s">
        <v>299</v>
      </c>
      <c r="C79" s="8"/>
      <c r="D79" s="34">
        <f>D80+D83+D86</f>
        <v>25372.5</v>
      </c>
      <c r="E79" s="34">
        <f t="shared" ref="E79:F79" si="20">E80+E83+E86</f>
        <v>25511.1</v>
      </c>
      <c r="F79" s="34">
        <f t="shared" si="20"/>
        <v>25717.600000000002</v>
      </c>
    </row>
    <row r="80" spans="1:6" s="27" customFormat="1" ht="78" x14ac:dyDescent="0.3">
      <c r="A80" s="10" t="s">
        <v>295</v>
      </c>
      <c r="B80" s="8" t="s">
        <v>300</v>
      </c>
      <c r="C80" s="8"/>
      <c r="D80" s="34">
        <f>D81</f>
        <v>540.6</v>
      </c>
      <c r="E80" s="34">
        <f t="shared" ref="E80:F81" si="21">E81</f>
        <v>540.6</v>
      </c>
      <c r="F80" s="26">
        <f t="shared" si="21"/>
        <v>540.6</v>
      </c>
    </row>
    <row r="81" spans="1:6" s="27" customFormat="1" ht="31.2" x14ac:dyDescent="0.3">
      <c r="A81" s="10" t="s">
        <v>214</v>
      </c>
      <c r="B81" s="8" t="s">
        <v>300</v>
      </c>
      <c r="C81" s="8">
        <v>600</v>
      </c>
      <c r="D81" s="34">
        <f>D82</f>
        <v>540.6</v>
      </c>
      <c r="E81" s="34">
        <f t="shared" si="21"/>
        <v>540.6</v>
      </c>
      <c r="F81" s="26">
        <f t="shared" si="21"/>
        <v>540.6</v>
      </c>
    </row>
    <row r="82" spans="1:6" s="27" customFormat="1" x14ac:dyDescent="0.3">
      <c r="A82" s="10" t="s">
        <v>15</v>
      </c>
      <c r="B82" s="8" t="s">
        <v>300</v>
      </c>
      <c r="C82" s="8">
        <v>610</v>
      </c>
      <c r="D82" s="34">
        <v>540.6</v>
      </c>
      <c r="E82" s="34">
        <v>540.6</v>
      </c>
      <c r="F82" s="26">
        <v>540.6</v>
      </c>
    </row>
    <row r="83" spans="1:6" s="27" customFormat="1" ht="46.8" x14ac:dyDescent="0.3">
      <c r="A83" s="10" t="s">
        <v>296</v>
      </c>
      <c r="B83" s="8" t="s">
        <v>301</v>
      </c>
      <c r="C83" s="8"/>
      <c r="D83" s="34">
        <f>D84</f>
        <v>1187.5</v>
      </c>
      <c r="E83" s="34">
        <f t="shared" ref="E83:F84" si="22">E84</f>
        <v>1205.5</v>
      </c>
      <c r="F83" s="26">
        <f t="shared" si="22"/>
        <v>1227.3</v>
      </c>
    </row>
    <row r="84" spans="1:6" s="27" customFormat="1" ht="31.2" x14ac:dyDescent="0.3">
      <c r="A84" s="10" t="s">
        <v>214</v>
      </c>
      <c r="B84" s="8" t="s">
        <v>301</v>
      </c>
      <c r="C84" s="8">
        <v>600</v>
      </c>
      <c r="D84" s="34">
        <f>D85</f>
        <v>1187.5</v>
      </c>
      <c r="E84" s="34">
        <f t="shared" si="22"/>
        <v>1205.5</v>
      </c>
      <c r="F84" s="26">
        <f t="shared" si="22"/>
        <v>1227.3</v>
      </c>
    </row>
    <row r="85" spans="1:6" s="27" customFormat="1" x14ac:dyDescent="0.3">
      <c r="A85" s="10" t="s">
        <v>15</v>
      </c>
      <c r="B85" s="8" t="s">
        <v>301</v>
      </c>
      <c r="C85" s="8">
        <v>610</v>
      </c>
      <c r="D85" s="34">
        <v>1187.5</v>
      </c>
      <c r="E85" s="34">
        <v>1205.5</v>
      </c>
      <c r="F85" s="26">
        <v>1227.3</v>
      </c>
    </row>
    <row r="86" spans="1:6" s="27" customFormat="1" ht="93.6" x14ac:dyDescent="0.3">
      <c r="A86" s="10" t="s">
        <v>316</v>
      </c>
      <c r="B86" s="87" t="s">
        <v>317</v>
      </c>
      <c r="C86" s="87"/>
      <c r="D86" s="13">
        <f>D87</f>
        <v>23644.400000000001</v>
      </c>
      <c r="E86" s="13">
        <f t="shared" ref="E86:F87" si="23">E87</f>
        <v>23765</v>
      </c>
      <c r="F86" s="13">
        <f t="shared" si="23"/>
        <v>23949.7</v>
      </c>
    </row>
    <row r="87" spans="1:6" s="27" customFormat="1" ht="31.2" x14ac:dyDescent="0.3">
      <c r="A87" s="10" t="s">
        <v>214</v>
      </c>
      <c r="B87" s="87" t="s">
        <v>317</v>
      </c>
      <c r="C87" s="87">
        <v>600</v>
      </c>
      <c r="D87" s="13">
        <f>D88</f>
        <v>23644.400000000001</v>
      </c>
      <c r="E87" s="13">
        <f t="shared" si="23"/>
        <v>23765</v>
      </c>
      <c r="F87" s="13">
        <f t="shared" si="23"/>
        <v>23949.7</v>
      </c>
    </row>
    <row r="88" spans="1:6" s="27" customFormat="1" x14ac:dyDescent="0.3">
      <c r="A88" s="10" t="s">
        <v>15</v>
      </c>
      <c r="B88" s="87" t="s">
        <v>317</v>
      </c>
      <c r="C88" s="87">
        <v>610</v>
      </c>
      <c r="D88" s="13">
        <v>23644.400000000001</v>
      </c>
      <c r="E88" s="15">
        <v>23765</v>
      </c>
      <c r="F88" s="15">
        <v>23949.7</v>
      </c>
    </row>
    <row r="89" spans="1:6" s="27" customFormat="1" ht="31.2" x14ac:dyDescent="0.3">
      <c r="A89" s="29" t="s">
        <v>121</v>
      </c>
      <c r="B89" s="8" t="s">
        <v>125</v>
      </c>
      <c r="C89" s="8"/>
      <c r="D89" s="31">
        <f>D90</f>
        <v>20620.5</v>
      </c>
      <c r="E89" s="31">
        <f t="shared" ref="E89:F89" si="24">E90</f>
        <v>15336.8</v>
      </c>
      <c r="F89" s="31">
        <f t="shared" si="24"/>
        <v>15390.2</v>
      </c>
    </row>
    <row r="90" spans="1:6" s="27" customFormat="1" ht="31.2" x14ac:dyDescent="0.3">
      <c r="A90" s="29" t="s">
        <v>122</v>
      </c>
      <c r="B90" s="8" t="s">
        <v>126</v>
      </c>
      <c r="C90" s="8"/>
      <c r="D90" s="31">
        <f>D103+D91+D97+D94+D100</f>
        <v>20620.5</v>
      </c>
      <c r="E90" s="31">
        <f>E103</f>
        <v>15336.8</v>
      </c>
      <c r="F90" s="31">
        <f>F103</f>
        <v>15390.2</v>
      </c>
    </row>
    <row r="91" spans="1:6" s="27" customFormat="1" ht="31.2" x14ac:dyDescent="0.3">
      <c r="A91" s="10" t="s">
        <v>282</v>
      </c>
      <c r="B91" s="8" t="s">
        <v>284</v>
      </c>
      <c r="C91" s="8"/>
      <c r="D91" s="34">
        <f>D92</f>
        <v>500</v>
      </c>
      <c r="E91" s="34">
        <f t="shared" ref="E91:F92" si="25">E92</f>
        <v>0</v>
      </c>
      <c r="F91" s="26">
        <f t="shared" si="25"/>
        <v>0</v>
      </c>
    </row>
    <row r="92" spans="1:6" s="27" customFormat="1" x14ac:dyDescent="0.3">
      <c r="A92" s="28" t="s">
        <v>11</v>
      </c>
      <c r="B92" s="8" t="s">
        <v>284</v>
      </c>
      <c r="C92" s="8">
        <v>200</v>
      </c>
      <c r="D92" s="34">
        <f>D93</f>
        <v>500</v>
      </c>
      <c r="E92" s="34">
        <f t="shared" si="25"/>
        <v>0</v>
      </c>
      <c r="F92" s="26">
        <f t="shared" si="25"/>
        <v>0</v>
      </c>
    </row>
    <row r="93" spans="1:6" s="27" customFormat="1" ht="31.2" x14ac:dyDescent="0.3">
      <c r="A93" s="10" t="s">
        <v>12</v>
      </c>
      <c r="B93" s="8" t="s">
        <v>284</v>
      </c>
      <c r="C93" s="8">
        <v>240</v>
      </c>
      <c r="D93" s="34">
        <v>500</v>
      </c>
      <c r="E93" s="34">
        <v>0</v>
      </c>
      <c r="F93" s="26">
        <v>0</v>
      </c>
    </row>
    <row r="94" spans="1:6" s="27" customFormat="1" ht="31.2" x14ac:dyDescent="0.3">
      <c r="A94" s="10" t="s">
        <v>215</v>
      </c>
      <c r="B94" s="8" t="s">
        <v>318</v>
      </c>
      <c r="C94" s="8"/>
      <c r="D94" s="26">
        <f>D95</f>
        <v>898</v>
      </c>
      <c r="E94" s="26">
        <f t="shared" ref="E94:F95" si="26">E95</f>
        <v>0</v>
      </c>
      <c r="F94" s="26">
        <f t="shared" si="26"/>
        <v>0</v>
      </c>
    </row>
    <row r="95" spans="1:6" s="27" customFormat="1" ht="31.2" x14ac:dyDescent="0.3">
      <c r="A95" s="10" t="s">
        <v>214</v>
      </c>
      <c r="B95" s="8" t="s">
        <v>318</v>
      </c>
      <c r="C95" s="8">
        <v>600</v>
      </c>
      <c r="D95" s="26">
        <f>D96</f>
        <v>898</v>
      </c>
      <c r="E95" s="26">
        <f t="shared" si="26"/>
        <v>0</v>
      </c>
      <c r="F95" s="26">
        <f t="shared" si="26"/>
        <v>0</v>
      </c>
    </row>
    <row r="96" spans="1:6" s="27" customFormat="1" x14ac:dyDescent="0.3">
      <c r="A96" s="10" t="s">
        <v>15</v>
      </c>
      <c r="B96" s="8" t="s">
        <v>318</v>
      </c>
      <c r="C96" s="8">
        <v>610</v>
      </c>
      <c r="D96" s="26">
        <v>898</v>
      </c>
      <c r="E96" s="26">
        <v>0</v>
      </c>
      <c r="F96" s="26">
        <v>0</v>
      </c>
    </row>
    <row r="97" spans="1:6" s="27" customFormat="1" ht="31.2" x14ac:dyDescent="0.3">
      <c r="A97" s="10" t="s">
        <v>283</v>
      </c>
      <c r="B97" s="8" t="s">
        <v>285</v>
      </c>
      <c r="C97" s="8"/>
      <c r="D97" s="34">
        <f>D98</f>
        <v>15.5</v>
      </c>
      <c r="E97" s="34">
        <f t="shared" ref="E97:F98" si="27">E98</f>
        <v>0</v>
      </c>
      <c r="F97" s="26">
        <f t="shared" si="27"/>
        <v>0</v>
      </c>
    </row>
    <row r="98" spans="1:6" s="27" customFormat="1" x14ac:dyDescent="0.3">
      <c r="A98" s="28" t="s">
        <v>11</v>
      </c>
      <c r="B98" s="8" t="s">
        <v>285</v>
      </c>
      <c r="C98" s="8">
        <v>200</v>
      </c>
      <c r="D98" s="34">
        <f>D99</f>
        <v>15.5</v>
      </c>
      <c r="E98" s="34">
        <f t="shared" si="27"/>
        <v>0</v>
      </c>
      <c r="F98" s="26">
        <f t="shared" si="27"/>
        <v>0</v>
      </c>
    </row>
    <row r="99" spans="1:6" s="27" customFormat="1" ht="31.2" x14ac:dyDescent="0.3">
      <c r="A99" s="10" t="s">
        <v>12</v>
      </c>
      <c r="B99" s="8" t="s">
        <v>285</v>
      </c>
      <c r="C99" s="8">
        <v>240</v>
      </c>
      <c r="D99" s="34">
        <v>15.5</v>
      </c>
      <c r="E99" s="34">
        <v>0</v>
      </c>
      <c r="F99" s="26">
        <v>0</v>
      </c>
    </row>
    <row r="100" spans="1:6" s="27" customFormat="1" ht="31.2" x14ac:dyDescent="0.3">
      <c r="A100" s="10" t="s">
        <v>319</v>
      </c>
      <c r="B100" s="8" t="s">
        <v>320</v>
      </c>
      <c r="C100" s="8"/>
      <c r="D100" s="26">
        <f>D101</f>
        <v>898</v>
      </c>
      <c r="E100" s="26">
        <f t="shared" ref="E100:F101" si="28">E101</f>
        <v>0</v>
      </c>
      <c r="F100" s="26">
        <f t="shared" si="28"/>
        <v>0</v>
      </c>
    </row>
    <row r="101" spans="1:6" s="27" customFormat="1" ht="31.2" x14ac:dyDescent="0.3">
      <c r="A101" s="10" t="s">
        <v>214</v>
      </c>
      <c r="B101" s="8" t="s">
        <v>320</v>
      </c>
      <c r="C101" s="8">
        <v>600</v>
      </c>
      <c r="D101" s="26">
        <f>D102</f>
        <v>898</v>
      </c>
      <c r="E101" s="26">
        <f t="shared" si="28"/>
        <v>0</v>
      </c>
      <c r="F101" s="26">
        <f t="shared" si="28"/>
        <v>0</v>
      </c>
    </row>
    <row r="102" spans="1:6" s="27" customFormat="1" x14ac:dyDescent="0.3">
      <c r="A102" s="10" t="s">
        <v>15</v>
      </c>
      <c r="B102" s="8" t="s">
        <v>320</v>
      </c>
      <c r="C102" s="8">
        <v>610</v>
      </c>
      <c r="D102" s="26">
        <v>898</v>
      </c>
      <c r="E102" s="26">
        <v>0</v>
      </c>
      <c r="F102" s="26">
        <v>0</v>
      </c>
    </row>
    <row r="103" spans="1:6" s="27" customFormat="1" ht="31.2" x14ac:dyDescent="0.3">
      <c r="A103" s="28" t="s">
        <v>129</v>
      </c>
      <c r="B103" s="8" t="s">
        <v>132</v>
      </c>
      <c r="C103" s="8"/>
      <c r="D103" s="31">
        <f>D104</f>
        <v>18309</v>
      </c>
      <c r="E103" s="31">
        <f t="shared" ref="E103:F103" si="29">E104</f>
        <v>15336.8</v>
      </c>
      <c r="F103" s="31">
        <f t="shared" si="29"/>
        <v>15390.2</v>
      </c>
    </row>
    <row r="104" spans="1:6" s="27" customFormat="1" ht="31.2" x14ac:dyDescent="0.3">
      <c r="A104" s="30" t="s">
        <v>214</v>
      </c>
      <c r="B104" s="8" t="s">
        <v>132</v>
      </c>
      <c r="C104" s="8">
        <v>600</v>
      </c>
      <c r="D104" s="31">
        <f>D105</f>
        <v>18309</v>
      </c>
      <c r="E104" s="31">
        <f>E105</f>
        <v>15336.8</v>
      </c>
      <c r="F104" s="31">
        <f>F105</f>
        <v>15390.2</v>
      </c>
    </row>
    <row r="105" spans="1:6" s="72" customFormat="1" x14ac:dyDescent="0.3">
      <c r="A105" s="30" t="s">
        <v>15</v>
      </c>
      <c r="B105" s="8" t="s">
        <v>132</v>
      </c>
      <c r="C105" s="8">
        <v>610</v>
      </c>
      <c r="D105" s="31">
        <f>18469.7-160.7</f>
        <v>18309</v>
      </c>
      <c r="E105" s="31">
        <v>15336.8</v>
      </c>
      <c r="F105" s="31">
        <v>15390.2</v>
      </c>
    </row>
    <row r="106" spans="1:6" s="27" customFormat="1" x14ac:dyDescent="0.3">
      <c r="A106" s="32" t="s">
        <v>123</v>
      </c>
      <c r="B106" s="8" t="s">
        <v>127</v>
      </c>
      <c r="C106" s="8"/>
      <c r="D106" s="31">
        <f>D107</f>
        <v>233.8</v>
      </c>
      <c r="E106" s="31">
        <f t="shared" ref="E106:F107" si="30">E107</f>
        <v>0</v>
      </c>
      <c r="F106" s="31">
        <f t="shared" si="30"/>
        <v>0</v>
      </c>
    </row>
    <row r="107" spans="1:6" s="27" customFormat="1" x14ac:dyDescent="0.3">
      <c r="A107" s="33" t="s">
        <v>124</v>
      </c>
      <c r="B107" s="8" t="s">
        <v>128</v>
      </c>
      <c r="C107" s="8"/>
      <c r="D107" s="31">
        <f>D108</f>
        <v>233.8</v>
      </c>
      <c r="E107" s="31">
        <f t="shared" si="30"/>
        <v>0</v>
      </c>
      <c r="F107" s="31">
        <f t="shared" si="30"/>
        <v>0</v>
      </c>
    </row>
    <row r="108" spans="1:6" s="27" customFormat="1" ht="46.8" x14ac:dyDescent="0.3">
      <c r="A108" s="30" t="s">
        <v>141</v>
      </c>
      <c r="B108" s="8" t="s">
        <v>142</v>
      </c>
      <c r="C108" s="8"/>
      <c r="D108" s="34">
        <f>D109</f>
        <v>233.8</v>
      </c>
      <c r="E108" s="34">
        <f t="shared" ref="E108:F108" si="31">E109</f>
        <v>0</v>
      </c>
      <c r="F108" s="34">
        <f t="shared" si="31"/>
        <v>0</v>
      </c>
    </row>
    <row r="109" spans="1:6" s="27" customFormat="1" ht="31.2" x14ac:dyDescent="0.3">
      <c r="A109" s="10" t="s">
        <v>96</v>
      </c>
      <c r="B109" s="8" t="s">
        <v>142</v>
      </c>
      <c r="C109" s="8">
        <v>600</v>
      </c>
      <c r="D109" s="9">
        <f t="shared" ref="D109:F109" si="32">D110</f>
        <v>233.8</v>
      </c>
      <c r="E109" s="9">
        <f t="shared" si="32"/>
        <v>0</v>
      </c>
      <c r="F109" s="9">
        <f t="shared" si="32"/>
        <v>0</v>
      </c>
    </row>
    <row r="110" spans="1:6" s="27" customFormat="1" x14ac:dyDescent="0.3">
      <c r="A110" s="10" t="s">
        <v>15</v>
      </c>
      <c r="B110" s="8" t="s">
        <v>142</v>
      </c>
      <c r="C110" s="8">
        <v>610</v>
      </c>
      <c r="D110" s="9">
        <v>233.8</v>
      </c>
      <c r="E110" s="15">
        <v>0</v>
      </c>
      <c r="F110" s="15">
        <v>0</v>
      </c>
    </row>
    <row r="111" spans="1:6" s="27" customFormat="1" ht="31.2" x14ac:dyDescent="0.3">
      <c r="A111" s="36" t="s">
        <v>242</v>
      </c>
      <c r="B111" s="37" t="s">
        <v>244</v>
      </c>
      <c r="C111" s="37"/>
      <c r="D111" s="24">
        <f t="shared" ref="D111:F114" si="33">D112</f>
        <v>1009.3</v>
      </c>
      <c r="E111" s="24">
        <f t="shared" si="33"/>
        <v>0</v>
      </c>
      <c r="F111" s="24">
        <f t="shared" si="33"/>
        <v>0</v>
      </c>
    </row>
    <row r="112" spans="1:6" s="27" customFormat="1" x14ac:dyDescent="0.3">
      <c r="A112" s="28" t="s">
        <v>243</v>
      </c>
      <c r="B112" s="38" t="s">
        <v>245</v>
      </c>
      <c r="C112" s="38"/>
      <c r="D112" s="26">
        <f t="shared" si="33"/>
        <v>1009.3</v>
      </c>
      <c r="E112" s="26">
        <f t="shared" si="33"/>
        <v>0</v>
      </c>
      <c r="F112" s="26">
        <f t="shared" si="33"/>
        <v>0</v>
      </c>
    </row>
    <row r="113" spans="1:6" s="27" customFormat="1" ht="31.2" x14ac:dyDescent="0.3">
      <c r="A113" s="28" t="s">
        <v>129</v>
      </c>
      <c r="B113" s="38" t="s">
        <v>246</v>
      </c>
      <c r="C113" s="38"/>
      <c r="D113" s="26">
        <f t="shared" si="33"/>
        <v>1009.3</v>
      </c>
      <c r="E113" s="26">
        <f t="shared" si="33"/>
        <v>0</v>
      </c>
      <c r="F113" s="26">
        <f t="shared" si="33"/>
        <v>0</v>
      </c>
    </row>
    <row r="114" spans="1:6" s="27" customFormat="1" ht="31.2" x14ac:dyDescent="0.3">
      <c r="A114" s="10" t="s">
        <v>96</v>
      </c>
      <c r="B114" s="38" t="s">
        <v>246</v>
      </c>
      <c r="C114" s="8">
        <v>600</v>
      </c>
      <c r="D114" s="13">
        <f t="shared" si="33"/>
        <v>1009.3</v>
      </c>
      <c r="E114" s="13">
        <f t="shared" si="33"/>
        <v>0</v>
      </c>
      <c r="F114" s="13">
        <f t="shared" si="33"/>
        <v>0</v>
      </c>
    </row>
    <row r="115" spans="1:6" s="27" customFormat="1" x14ac:dyDescent="0.3">
      <c r="A115" s="10" t="s">
        <v>179</v>
      </c>
      <c r="B115" s="38" t="s">
        <v>246</v>
      </c>
      <c r="C115" s="8">
        <v>620</v>
      </c>
      <c r="D115" s="13">
        <v>1009.3</v>
      </c>
      <c r="E115" s="13">
        <v>0</v>
      </c>
      <c r="F115" s="13">
        <v>0</v>
      </c>
    </row>
    <row r="116" spans="1:6" s="27" customFormat="1" ht="46.8" x14ac:dyDescent="0.3">
      <c r="A116" s="16" t="s">
        <v>321</v>
      </c>
      <c r="B116" s="18" t="s">
        <v>324</v>
      </c>
      <c r="C116" s="37"/>
      <c r="D116" s="24">
        <f>D117</f>
        <v>70</v>
      </c>
      <c r="E116" s="24">
        <f t="shared" ref="E116:F119" si="34">E117</f>
        <v>70</v>
      </c>
      <c r="F116" s="24">
        <f t="shared" si="34"/>
        <v>70</v>
      </c>
    </row>
    <row r="117" spans="1:6" s="27" customFormat="1" ht="31.2" x14ac:dyDescent="0.3">
      <c r="A117" s="10" t="s">
        <v>322</v>
      </c>
      <c r="B117" s="8" t="s">
        <v>325</v>
      </c>
      <c r="C117" s="37"/>
      <c r="D117" s="26">
        <f>D118</f>
        <v>70</v>
      </c>
      <c r="E117" s="26">
        <f t="shared" si="34"/>
        <v>70</v>
      </c>
      <c r="F117" s="26">
        <f t="shared" si="34"/>
        <v>70</v>
      </c>
    </row>
    <row r="118" spans="1:6" s="27" customFormat="1" ht="46.8" x14ac:dyDescent="0.3">
      <c r="A118" s="10" t="s">
        <v>323</v>
      </c>
      <c r="B118" s="8" t="s">
        <v>326</v>
      </c>
      <c r="C118" s="37"/>
      <c r="D118" s="26">
        <f>D119</f>
        <v>70</v>
      </c>
      <c r="E118" s="26">
        <f t="shared" si="34"/>
        <v>70</v>
      </c>
      <c r="F118" s="26">
        <f t="shared" si="34"/>
        <v>70</v>
      </c>
    </row>
    <row r="119" spans="1:6" s="27" customFormat="1" x14ac:dyDescent="0.3">
      <c r="A119" s="10" t="s">
        <v>11</v>
      </c>
      <c r="B119" s="8" t="s">
        <v>326</v>
      </c>
      <c r="C119" s="38">
        <v>200</v>
      </c>
      <c r="D119" s="26">
        <f>D120</f>
        <v>70</v>
      </c>
      <c r="E119" s="26">
        <f t="shared" si="34"/>
        <v>70</v>
      </c>
      <c r="F119" s="26">
        <f t="shared" si="34"/>
        <v>70</v>
      </c>
    </row>
    <row r="120" spans="1:6" s="27" customFormat="1" ht="31.2" x14ac:dyDescent="0.3">
      <c r="A120" s="10" t="s">
        <v>12</v>
      </c>
      <c r="B120" s="8" t="s">
        <v>326</v>
      </c>
      <c r="C120" s="38">
        <v>240</v>
      </c>
      <c r="D120" s="26">
        <v>70</v>
      </c>
      <c r="E120" s="26">
        <v>70</v>
      </c>
      <c r="F120" s="26">
        <v>70</v>
      </c>
    </row>
    <row r="121" spans="1:6" s="25" customFormat="1" ht="46.8" x14ac:dyDescent="0.3">
      <c r="A121" s="36" t="s">
        <v>217</v>
      </c>
      <c r="B121" s="37" t="s">
        <v>84</v>
      </c>
      <c r="C121" s="37"/>
      <c r="D121" s="24">
        <f t="shared" ref="D121:E124" si="35">D122</f>
        <v>450</v>
      </c>
      <c r="E121" s="24">
        <f t="shared" si="35"/>
        <v>450</v>
      </c>
      <c r="F121" s="24">
        <f>F122</f>
        <v>450</v>
      </c>
    </row>
    <row r="122" spans="1:6" s="25" customFormat="1" ht="31.2" x14ac:dyDescent="0.3">
      <c r="A122" s="28" t="s">
        <v>218</v>
      </c>
      <c r="B122" s="38" t="s">
        <v>85</v>
      </c>
      <c r="C122" s="38"/>
      <c r="D122" s="26">
        <f t="shared" si="35"/>
        <v>450</v>
      </c>
      <c r="E122" s="26">
        <f t="shared" si="35"/>
        <v>450</v>
      </c>
      <c r="F122" s="26">
        <f>F123</f>
        <v>450</v>
      </c>
    </row>
    <row r="123" spans="1:6" s="25" customFormat="1" ht="31.2" x14ac:dyDescent="0.3">
      <c r="A123" s="28" t="s">
        <v>219</v>
      </c>
      <c r="B123" s="38" t="s">
        <v>86</v>
      </c>
      <c r="C123" s="38"/>
      <c r="D123" s="26">
        <f t="shared" si="35"/>
        <v>450</v>
      </c>
      <c r="E123" s="26">
        <f t="shared" si="35"/>
        <v>450</v>
      </c>
      <c r="F123" s="26">
        <f>F124</f>
        <v>450</v>
      </c>
    </row>
    <row r="124" spans="1:6" s="27" customFormat="1" ht="31.2" x14ac:dyDescent="0.3">
      <c r="A124" s="10" t="s">
        <v>96</v>
      </c>
      <c r="B124" s="38" t="s">
        <v>86</v>
      </c>
      <c r="C124" s="38">
        <v>600</v>
      </c>
      <c r="D124" s="26">
        <f t="shared" si="35"/>
        <v>450</v>
      </c>
      <c r="E124" s="26">
        <f t="shared" si="35"/>
        <v>450</v>
      </c>
      <c r="F124" s="26">
        <f>F125</f>
        <v>450</v>
      </c>
    </row>
    <row r="125" spans="1:6" s="27" customFormat="1" x14ac:dyDescent="0.3">
      <c r="A125" s="10" t="s">
        <v>179</v>
      </c>
      <c r="B125" s="38" t="s">
        <v>86</v>
      </c>
      <c r="C125" s="38">
        <v>620</v>
      </c>
      <c r="D125" s="39">
        <v>450</v>
      </c>
      <c r="E125" s="39">
        <v>450</v>
      </c>
      <c r="F125" s="40">
        <v>450</v>
      </c>
    </row>
    <row r="126" spans="1:6" s="25" customFormat="1" x14ac:dyDescent="0.3">
      <c r="A126" s="16" t="s">
        <v>184</v>
      </c>
      <c r="B126" s="18" t="s">
        <v>35</v>
      </c>
      <c r="C126" s="18"/>
      <c r="D126" s="24">
        <f>D135+D127+D152</f>
        <v>75069.700000000012</v>
      </c>
      <c r="E126" s="24">
        <f>E135+E127+E152</f>
        <v>55639</v>
      </c>
      <c r="F126" s="24">
        <f>F135+F127+F152</f>
        <v>61684.6</v>
      </c>
    </row>
    <row r="127" spans="1:6" s="25" customFormat="1" x14ac:dyDescent="0.3">
      <c r="A127" s="10" t="s">
        <v>105</v>
      </c>
      <c r="B127" s="8" t="s">
        <v>107</v>
      </c>
      <c r="C127" s="8"/>
      <c r="D127" s="26">
        <f>D128</f>
        <v>13028.6</v>
      </c>
      <c r="E127" s="26">
        <f t="shared" ref="E127:F127" si="36">E128</f>
        <v>9329.7000000000007</v>
      </c>
      <c r="F127" s="26">
        <f t="shared" si="36"/>
        <v>9862.9</v>
      </c>
    </row>
    <row r="128" spans="1:6" s="25" customFormat="1" x14ac:dyDescent="0.3">
      <c r="A128" s="33" t="s">
        <v>106</v>
      </c>
      <c r="B128" s="8" t="s">
        <v>108</v>
      </c>
      <c r="C128" s="8"/>
      <c r="D128" s="26">
        <f>D132+D129</f>
        <v>13028.6</v>
      </c>
      <c r="E128" s="26">
        <f t="shared" ref="E128:F128" si="37">E132+E129</f>
        <v>9329.7000000000007</v>
      </c>
      <c r="F128" s="26">
        <f t="shared" si="37"/>
        <v>9862.9</v>
      </c>
    </row>
    <row r="129" spans="1:6" s="25" customFormat="1" ht="31.2" x14ac:dyDescent="0.3">
      <c r="A129" s="10" t="s">
        <v>129</v>
      </c>
      <c r="B129" s="8" t="s">
        <v>180</v>
      </c>
      <c r="C129" s="8"/>
      <c r="D129" s="11">
        <f t="shared" ref="D129:F130" si="38">D130</f>
        <v>12817</v>
      </c>
      <c r="E129" s="11">
        <f t="shared" si="38"/>
        <v>9329.7000000000007</v>
      </c>
      <c r="F129" s="11">
        <f t="shared" si="38"/>
        <v>9862.9</v>
      </c>
    </row>
    <row r="130" spans="1:6" s="25" customFormat="1" ht="31.2" x14ac:dyDescent="0.3">
      <c r="A130" s="10" t="s">
        <v>96</v>
      </c>
      <c r="B130" s="8" t="s">
        <v>180</v>
      </c>
      <c r="C130" s="8">
        <v>600</v>
      </c>
      <c r="D130" s="11">
        <f t="shared" si="38"/>
        <v>12817</v>
      </c>
      <c r="E130" s="11">
        <f t="shared" si="38"/>
        <v>9329.7000000000007</v>
      </c>
      <c r="F130" s="11">
        <f t="shared" si="38"/>
        <v>9862.9</v>
      </c>
    </row>
    <row r="131" spans="1:6" s="25" customFormat="1" x14ac:dyDescent="0.3">
      <c r="A131" s="10" t="s">
        <v>15</v>
      </c>
      <c r="B131" s="8" t="s">
        <v>180</v>
      </c>
      <c r="C131" s="8">
        <v>610</v>
      </c>
      <c r="D131" s="9">
        <v>12817</v>
      </c>
      <c r="E131" s="15">
        <v>9329.7000000000007</v>
      </c>
      <c r="F131" s="15">
        <v>9862.9</v>
      </c>
    </row>
    <row r="132" spans="1:6" s="25" customFormat="1" ht="46.8" x14ac:dyDescent="0.3">
      <c r="A132" s="10" t="s">
        <v>155</v>
      </c>
      <c r="B132" s="8" t="s">
        <v>156</v>
      </c>
      <c r="C132" s="8"/>
      <c r="D132" s="14">
        <f t="shared" ref="D132:F133" si="39">D133</f>
        <v>211.6</v>
      </c>
      <c r="E132" s="41">
        <f t="shared" si="39"/>
        <v>0</v>
      </c>
      <c r="F132" s="31">
        <f t="shared" si="39"/>
        <v>0</v>
      </c>
    </row>
    <row r="133" spans="1:6" s="25" customFormat="1" ht="31.2" x14ac:dyDescent="0.3">
      <c r="A133" s="10" t="s">
        <v>96</v>
      </c>
      <c r="B133" s="8" t="s">
        <v>156</v>
      </c>
      <c r="C133" s="8">
        <v>600</v>
      </c>
      <c r="D133" s="14">
        <f t="shared" si="39"/>
        <v>211.6</v>
      </c>
      <c r="E133" s="41">
        <f t="shared" si="39"/>
        <v>0</v>
      </c>
      <c r="F133" s="31">
        <f t="shared" si="39"/>
        <v>0</v>
      </c>
    </row>
    <row r="134" spans="1:6" s="25" customFormat="1" x14ac:dyDescent="0.3">
      <c r="A134" s="10" t="s">
        <v>15</v>
      </c>
      <c r="B134" s="8" t="s">
        <v>156</v>
      </c>
      <c r="C134" s="8">
        <v>610</v>
      </c>
      <c r="D134" s="14">
        <v>211.6</v>
      </c>
      <c r="E134" s="41">
        <v>0</v>
      </c>
      <c r="F134" s="31">
        <v>0</v>
      </c>
    </row>
    <row r="135" spans="1:6" s="27" customFormat="1" x14ac:dyDescent="0.3">
      <c r="A135" s="10" t="s">
        <v>21</v>
      </c>
      <c r="B135" s="8" t="s">
        <v>22</v>
      </c>
      <c r="C135" s="8"/>
      <c r="D135" s="26">
        <f>D136</f>
        <v>29792.100000000002</v>
      </c>
      <c r="E135" s="26">
        <f t="shared" ref="E135:F135" si="40">E136</f>
        <v>19070.3</v>
      </c>
      <c r="F135" s="26">
        <f t="shared" si="40"/>
        <v>21113.1</v>
      </c>
    </row>
    <row r="136" spans="1:6" s="27" customFormat="1" ht="31.2" x14ac:dyDescent="0.3">
      <c r="A136" s="33" t="s">
        <v>36</v>
      </c>
      <c r="B136" s="8" t="s">
        <v>23</v>
      </c>
      <c r="C136" s="8"/>
      <c r="D136" s="26">
        <f>D140+D149+D143+D146+D137</f>
        <v>29792.100000000002</v>
      </c>
      <c r="E136" s="26">
        <f>E140+E149</f>
        <v>19070.3</v>
      </c>
      <c r="F136" s="26">
        <f>F140+F149</f>
        <v>21113.1</v>
      </c>
    </row>
    <row r="137" spans="1:6" s="27" customFormat="1" ht="31.2" x14ac:dyDescent="0.3">
      <c r="A137" s="33" t="s">
        <v>327</v>
      </c>
      <c r="B137" s="8" t="s">
        <v>328</v>
      </c>
      <c r="C137" s="8"/>
      <c r="D137" s="34">
        <f>D138</f>
        <v>500</v>
      </c>
      <c r="E137" s="34">
        <f t="shared" ref="E137:F138" si="41">E138</f>
        <v>0</v>
      </c>
      <c r="F137" s="26">
        <f t="shared" si="41"/>
        <v>0</v>
      </c>
    </row>
    <row r="138" spans="1:6" s="27" customFormat="1" ht="31.2" x14ac:dyDescent="0.3">
      <c r="A138" s="10" t="s">
        <v>96</v>
      </c>
      <c r="B138" s="8" t="s">
        <v>328</v>
      </c>
      <c r="C138" s="8">
        <v>600</v>
      </c>
      <c r="D138" s="34">
        <f>D139</f>
        <v>500</v>
      </c>
      <c r="E138" s="34">
        <f t="shared" si="41"/>
        <v>0</v>
      </c>
      <c r="F138" s="26">
        <f t="shared" si="41"/>
        <v>0</v>
      </c>
    </row>
    <row r="139" spans="1:6" s="27" customFormat="1" x14ac:dyDescent="0.3">
      <c r="A139" s="10" t="s">
        <v>15</v>
      </c>
      <c r="B139" s="8" t="s">
        <v>328</v>
      </c>
      <c r="C139" s="8">
        <v>610</v>
      </c>
      <c r="D139" s="34">
        <v>500</v>
      </c>
      <c r="E139" s="34">
        <v>0</v>
      </c>
      <c r="F139" s="26">
        <v>0</v>
      </c>
    </row>
    <row r="140" spans="1:6" s="27" customFormat="1" ht="31.2" x14ac:dyDescent="0.3">
      <c r="A140" s="28" t="s">
        <v>129</v>
      </c>
      <c r="B140" s="8" t="s">
        <v>133</v>
      </c>
      <c r="C140" s="8"/>
      <c r="D140" s="26">
        <f t="shared" ref="D140:F140" si="42">D141</f>
        <v>25067.599999999999</v>
      </c>
      <c r="E140" s="26">
        <f t="shared" si="42"/>
        <v>19070.3</v>
      </c>
      <c r="F140" s="26">
        <f t="shared" si="42"/>
        <v>21113.1</v>
      </c>
    </row>
    <row r="141" spans="1:6" s="27" customFormat="1" ht="31.2" x14ac:dyDescent="0.3">
      <c r="A141" s="28" t="s">
        <v>96</v>
      </c>
      <c r="B141" s="8" t="s">
        <v>133</v>
      </c>
      <c r="C141" s="8">
        <v>600</v>
      </c>
      <c r="D141" s="26">
        <f t="shared" ref="D141:F141" si="43">D142</f>
        <v>25067.599999999999</v>
      </c>
      <c r="E141" s="26">
        <f t="shared" si="43"/>
        <v>19070.3</v>
      </c>
      <c r="F141" s="26">
        <f t="shared" si="43"/>
        <v>21113.1</v>
      </c>
    </row>
    <row r="142" spans="1:6" s="72" customFormat="1" x14ac:dyDescent="0.3">
      <c r="A142" s="28" t="s">
        <v>15</v>
      </c>
      <c r="B142" s="8" t="s">
        <v>133</v>
      </c>
      <c r="C142" s="8">
        <v>610</v>
      </c>
      <c r="D142" s="9">
        <v>25067.599999999999</v>
      </c>
      <c r="E142" s="15">
        <v>19070.3</v>
      </c>
      <c r="F142" s="15">
        <v>21113.1</v>
      </c>
    </row>
    <row r="143" spans="1:6" s="72" customFormat="1" ht="46.8" x14ac:dyDescent="0.3">
      <c r="A143" s="10" t="s">
        <v>278</v>
      </c>
      <c r="B143" s="8" t="s">
        <v>280</v>
      </c>
      <c r="C143" s="8"/>
      <c r="D143" s="9">
        <f>D144</f>
        <v>749.2</v>
      </c>
      <c r="E143" s="9">
        <f t="shared" ref="E143:F144" si="44">E144</f>
        <v>0</v>
      </c>
      <c r="F143" s="13">
        <f t="shared" si="44"/>
        <v>0</v>
      </c>
    </row>
    <row r="144" spans="1:6" s="72" customFormat="1" ht="31.2" x14ac:dyDescent="0.3">
      <c r="A144" s="10" t="s">
        <v>96</v>
      </c>
      <c r="B144" s="8" t="s">
        <v>280</v>
      </c>
      <c r="C144" s="8">
        <v>600</v>
      </c>
      <c r="D144" s="9">
        <f>D145</f>
        <v>749.2</v>
      </c>
      <c r="E144" s="9">
        <f t="shared" si="44"/>
        <v>0</v>
      </c>
      <c r="F144" s="13">
        <f t="shared" si="44"/>
        <v>0</v>
      </c>
    </row>
    <row r="145" spans="1:6" s="72" customFormat="1" x14ac:dyDescent="0.3">
      <c r="A145" s="10" t="s">
        <v>15</v>
      </c>
      <c r="B145" s="8" t="s">
        <v>280</v>
      </c>
      <c r="C145" s="8">
        <v>610</v>
      </c>
      <c r="D145" s="9">
        <v>749.2</v>
      </c>
      <c r="E145" s="15">
        <v>0</v>
      </c>
      <c r="F145" s="15">
        <v>0</v>
      </c>
    </row>
    <row r="146" spans="1:6" s="72" customFormat="1" ht="31.2" x14ac:dyDescent="0.3">
      <c r="A146" s="33" t="s">
        <v>279</v>
      </c>
      <c r="B146" s="8" t="s">
        <v>281</v>
      </c>
      <c r="C146" s="8"/>
      <c r="D146" s="34">
        <f>D147</f>
        <v>2724.4</v>
      </c>
      <c r="E146" s="34">
        <f t="shared" ref="E146:F147" si="45">E147</f>
        <v>0</v>
      </c>
      <c r="F146" s="26">
        <f t="shared" si="45"/>
        <v>0</v>
      </c>
    </row>
    <row r="147" spans="1:6" s="72" customFormat="1" ht="31.2" x14ac:dyDescent="0.3">
      <c r="A147" s="10" t="s">
        <v>96</v>
      </c>
      <c r="B147" s="8" t="s">
        <v>281</v>
      </c>
      <c r="C147" s="8">
        <v>600</v>
      </c>
      <c r="D147" s="34">
        <f>D148</f>
        <v>2724.4</v>
      </c>
      <c r="E147" s="34">
        <f t="shared" si="45"/>
        <v>0</v>
      </c>
      <c r="F147" s="26">
        <f t="shared" si="45"/>
        <v>0</v>
      </c>
    </row>
    <row r="148" spans="1:6" s="72" customFormat="1" x14ac:dyDescent="0.3">
      <c r="A148" s="10" t="s">
        <v>15</v>
      </c>
      <c r="B148" s="8" t="s">
        <v>281</v>
      </c>
      <c r="C148" s="8">
        <v>610</v>
      </c>
      <c r="D148" s="34">
        <v>2724.4</v>
      </c>
      <c r="E148" s="34">
        <v>0</v>
      </c>
      <c r="F148" s="26">
        <v>0</v>
      </c>
    </row>
    <row r="149" spans="1:6" s="27" customFormat="1" ht="46.8" x14ac:dyDescent="0.3">
      <c r="A149" s="10" t="s">
        <v>157</v>
      </c>
      <c r="B149" s="8" t="s">
        <v>158</v>
      </c>
      <c r="C149" s="8"/>
      <c r="D149" s="34">
        <f>D150</f>
        <v>750.9</v>
      </c>
      <c r="E149" s="34">
        <f t="shared" ref="E149:F149" si="46">E150</f>
        <v>0</v>
      </c>
      <c r="F149" s="34">
        <f t="shared" si="46"/>
        <v>0</v>
      </c>
    </row>
    <row r="150" spans="1:6" s="27" customFormat="1" ht="31.2" x14ac:dyDescent="0.3">
      <c r="A150" s="10" t="s">
        <v>96</v>
      </c>
      <c r="B150" s="8" t="s">
        <v>158</v>
      </c>
      <c r="C150" s="8">
        <v>600</v>
      </c>
      <c r="D150" s="34">
        <f t="shared" ref="D150:F150" si="47">D151</f>
        <v>750.9</v>
      </c>
      <c r="E150" s="34">
        <f t="shared" si="47"/>
        <v>0</v>
      </c>
      <c r="F150" s="34">
        <f t="shared" si="47"/>
        <v>0</v>
      </c>
    </row>
    <row r="151" spans="1:6" s="27" customFormat="1" x14ac:dyDescent="0.3">
      <c r="A151" s="10" t="s">
        <v>15</v>
      </c>
      <c r="B151" s="8" t="s">
        <v>158</v>
      </c>
      <c r="C151" s="8">
        <v>610</v>
      </c>
      <c r="D151" s="34">
        <v>750.9</v>
      </c>
      <c r="E151" s="15">
        <v>0</v>
      </c>
      <c r="F151" s="15">
        <v>0</v>
      </c>
    </row>
    <row r="152" spans="1:6" s="27" customFormat="1" x14ac:dyDescent="0.3">
      <c r="A152" s="30" t="s">
        <v>199</v>
      </c>
      <c r="B152" s="58" t="s">
        <v>202</v>
      </c>
      <c r="C152" s="58"/>
      <c r="D152" s="67">
        <f>D153</f>
        <v>32249</v>
      </c>
      <c r="E152" s="67">
        <f t="shared" ref="E152:F153" si="48">E153</f>
        <v>27239</v>
      </c>
      <c r="F152" s="67">
        <f t="shared" si="48"/>
        <v>30708.6</v>
      </c>
    </row>
    <row r="153" spans="1:6" s="27" customFormat="1" ht="31.2" x14ac:dyDescent="0.3">
      <c r="A153" s="30" t="s">
        <v>200</v>
      </c>
      <c r="B153" s="58" t="s">
        <v>203</v>
      </c>
      <c r="C153" s="58"/>
      <c r="D153" s="67">
        <f>D154</f>
        <v>32249</v>
      </c>
      <c r="E153" s="67">
        <f t="shared" si="48"/>
        <v>27239</v>
      </c>
      <c r="F153" s="67">
        <f t="shared" si="48"/>
        <v>30708.6</v>
      </c>
    </row>
    <row r="154" spans="1:6" s="27" customFormat="1" ht="31.2" x14ac:dyDescent="0.3">
      <c r="A154" s="30" t="s">
        <v>201</v>
      </c>
      <c r="B154" s="58" t="s">
        <v>204</v>
      </c>
      <c r="C154" s="58"/>
      <c r="D154" s="67">
        <f>D155+D157</f>
        <v>32249</v>
      </c>
      <c r="E154" s="67">
        <f t="shared" ref="E154:F154" si="49">E155+E157</f>
        <v>27239</v>
      </c>
      <c r="F154" s="67">
        <f t="shared" si="49"/>
        <v>30708.6</v>
      </c>
    </row>
    <row r="155" spans="1:6" s="27" customFormat="1" ht="46.8" x14ac:dyDescent="0.3">
      <c r="A155" s="28" t="s">
        <v>220</v>
      </c>
      <c r="B155" s="58" t="s">
        <v>204</v>
      </c>
      <c r="C155" s="8">
        <v>100</v>
      </c>
      <c r="D155" s="34">
        <f>D156</f>
        <v>30983.7</v>
      </c>
      <c r="E155" s="34">
        <f t="shared" ref="E155:F155" si="50">E156</f>
        <v>26223.1</v>
      </c>
      <c r="F155" s="34">
        <f t="shared" si="50"/>
        <v>29340.1</v>
      </c>
    </row>
    <row r="156" spans="1:6" s="27" customFormat="1" x14ac:dyDescent="0.3">
      <c r="A156" s="10" t="s">
        <v>32</v>
      </c>
      <c r="B156" s="58" t="s">
        <v>204</v>
      </c>
      <c r="C156" s="8">
        <v>110</v>
      </c>
      <c r="D156" s="9">
        <v>30983.7</v>
      </c>
      <c r="E156" s="9">
        <v>26223.1</v>
      </c>
      <c r="F156" s="13">
        <v>29340.1</v>
      </c>
    </row>
    <row r="157" spans="1:6" s="27" customFormat="1" x14ac:dyDescent="0.3">
      <c r="A157" s="10" t="s">
        <v>11</v>
      </c>
      <c r="B157" s="58" t="s">
        <v>204</v>
      </c>
      <c r="C157" s="8">
        <v>200</v>
      </c>
      <c r="D157" s="9">
        <f>D158</f>
        <v>1265.3000000000002</v>
      </c>
      <c r="E157" s="9">
        <f t="shared" ref="E157:F157" si="51">E158</f>
        <v>1015.9</v>
      </c>
      <c r="F157" s="9">
        <f t="shared" si="51"/>
        <v>1368.5</v>
      </c>
    </row>
    <row r="158" spans="1:6" s="27" customFormat="1" ht="31.2" x14ac:dyDescent="0.3">
      <c r="A158" s="10" t="s">
        <v>12</v>
      </c>
      <c r="B158" s="58" t="s">
        <v>204</v>
      </c>
      <c r="C158" s="8">
        <v>240</v>
      </c>
      <c r="D158" s="9">
        <f>1051.9+213.4</f>
        <v>1265.3000000000002</v>
      </c>
      <c r="E158" s="9">
        <v>1015.9</v>
      </c>
      <c r="F158" s="13">
        <v>1368.5</v>
      </c>
    </row>
    <row r="159" spans="1:6" s="25" customFormat="1" ht="31.2" x14ac:dyDescent="0.3">
      <c r="A159" s="75" t="s">
        <v>24</v>
      </c>
      <c r="B159" s="17" t="s">
        <v>25</v>
      </c>
      <c r="C159" s="23"/>
      <c r="D159" s="76">
        <f t="shared" ref="D159:E162" si="52">D160</f>
        <v>30</v>
      </c>
      <c r="E159" s="19">
        <f t="shared" si="52"/>
        <v>30</v>
      </c>
      <c r="F159" s="19">
        <f>F160</f>
        <v>30</v>
      </c>
    </row>
    <row r="160" spans="1:6" s="27" customFormat="1" ht="31.2" x14ac:dyDescent="0.3">
      <c r="A160" s="10" t="s">
        <v>26</v>
      </c>
      <c r="B160" s="8" t="s">
        <v>27</v>
      </c>
      <c r="C160" s="8"/>
      <c r="D160" s="26">
        <f t="shared" si="52"/>
        <v>30</v>
      </c>
      <c r="E160" s="26">
        <f t="shared" si="52"/>
        <v>30</v>
      </c>
      <c r="F160" s="26">
        <f>F161</f>
        <v>30</v>
      </c>
    </row>
    <row r="161" spans="1:6" s="27" customFormat="1" ht="19.8" customHeight="1" x14ac:dyDescent="0.3">
      <c r="A161" s="28" t="s">
        <v>274</v>
      </c>
      <c r="B161" s="8" t="s">
        <v>273</v>
      </c>
      <c r="C161" s="8"/>
      <c r="D161" s="13">
        <f t="shared" si="52"/>
        <v>30</v>
      </c>
      <c r="E161" s="13">
        <f t="shared" si="52"/>
        <v>30</v>
      </c>
      <c r="F161" s="13">
        <f>F162</f>
        <v>30</v>
      </c>
    </row>
    <row r="162" spans="1:6" s="27" customFormat="1" ht="31.2" x14ac:dyDescent="0.3">
      <c r="A162" s="10" t="s">
        <v>96</v>
      </c>
      <c r="B162" s="8" t="s">
        <v>273</v>
      </c>
      <c r="C162" s="8">
        <v>600</v>
      </c>
      <c r="D162" s="13">
        <f t="shared" si="52"/>
        <v>30</v>
      </c>
      <c r="E162" s="13">
        <f t="shared" si="52"/>
        <v>30</v>
      </c>
      <c r="F162" s="13">
        <f>F163</f>
        <v>30</v>
      </c>
    </row>
    <row r="163" spans="1:6" s="27" customFormat="1" x14ac:dyDescent="0.3">
      <c r="A163" s="10" t="s">
        <v>15</v>
      </c>
      <c r="B163" s="8" t="s">
        <v>273</v>
      </c>
      <c r="C163" s="8">
        <v>610</v>
      </c>
      <c r="D163" s="9">
        <v>30</v>
      </c>
      <c r="E163" s="15">
        <v>30</v>
      </c>
      <c r="F163" s="15">
        <v>30</v>
      </c>
    </row>
    <row r="164" spans="1:6" s="27" customFormat="1" x14ac:dyDescent="0.3">
      <c r="A164" s="69" t="s">
        <v>145</v>
      </c>
      <c r="B164" s="18" t="s">
        <v>149</v>
      </c>
      <c r="C164" s="18"/>
      <c r="D164" s="66">
        <f t="shared" ref="D164:F175" si="53">D165</f>
        <v>620.1</v>
      </c>
      <c r="E164" s="66">
        <f t="shared" si="53"/>
        <v>480</v>
      </c>
      <c r="F164" s="66">
        <f t="shared" si="53"/>
        <v>480</v>
      </c>
    </row>
    <row r="165" spans="1:6" s="27" customFormat="1" ht="17.25" customHeight="1" x14ac:dyDescent="0.3">
      <c r="A165" s="10" t="s">
        <v>189</v>
      </c>
      <c r="B165" s="8" t="s">
        <v>150</v>
      </c>
      <c r="C165" s="8"/>
      <c r="D165" s="9">
        <f t="shared" si="53"/>
        <v>620.1</v>
      </c>
      <c r="E165" s="9">
        <f t="shared" si="53"/>
        <v>480</v>
      </c>
      <c r="F165" s="9">
        <f t="shared" si="53"/>
        <v>480</v>
      </c>
    </row>
    <row r="166" spans="1:6" s="27" customFormat="1" x14ac:dyDescent="0.3">
      <c r="A166" s="10" t="s">
        <v>190</v>
      </c>
      <c r="B166" s="8" t="s">
        <v>151</v>
      </c>
      <c r="C166" s="8"/>
      <c r="D166" s="9">
        <f>D167+D169</f>
        <v>620.1</v>
      </c>
      <c r="E166" s="9">
        <f t="shared" ref="E166:F166" si="54">E167+E169</f>
        <v>480</v>
      </c>
      <c r="F166" s="9">
        <f t="shared" si="54"/>
        <v>480</v>
      </c>
    </row>
    <row r="167" spans="1:6" s="27" customFormat="1" x14ac:dyDescent="0.3">
      <c r="A167" s="10" t="s">
        <v>11</v>
      </c>
      <c r="B167" s="8" t="s">
        <v>151</v>
      </c>
      <c r="C167" s="8">
        <v>200</v>
      </c>
      <c r="D167" s="13">
        <f t="shared" si="53"/>
        <v>240.1</v>
      </c>
      <c r="E167" s="13">
        <f t="shared" si="53"/>
        <v>100</v>
      </c>
      <c r="F167" s="13">
        <f t="shared" si="53"/>
        <v>100</v>
      </c>
    </row>
    <row r="168" spans="1:6" s="27" customFormat="1" ht="31.2" x14ac:dyDescent="0.3">
      <c r="A168" s="10" t="s">
        <v>12</v>
      </c>
      <c r="B168" s="8" t="s">
        <v>151</v>
      </c>
      <c r="C168" s="8">
        <v>240</v>
      </c>
      <c r="D168" s="13">
        <v>240.1</v>
      </c>
      <c r="E168" s="13">
        <v>100</v>
      </c>
      <c r="F168" s="13">
        <v>100</v>
      </c>
    </row>
    <row r="169" spans="1:6" s="27" customFormat="1" x14ac:dyDescent="0.3">
      <c r="A169" s="10" t="s">
        <v>76</v>
      </c>
      <c r="B169" s="8" t="s">
        <v>151</v>
      </c>
      <c r="C169" s="8">
        <v>300</v>
      </c>
      <c r="D169" s="13">
        <f>D170+D171</f>
        <v>380</v>
      </c>
      <c r="E169" s="13">
        <f t="shared" ref="E169:F169" si="55">E170+E171</f>
        <v>380</v>
      </c>
      <c r="F169" s="13">
        <f t="shared" si="55"/>
        <v>380</v>
      </c>
    </row>
    <row r="170" spans="1:6" s="27" customFormat="1" ht="31.2" x14ac:dyDescent="0.3">
      <c r="A170" s="10" t="s">
        <v>88</v>
      </c>
      <c r="B170" s="8" t="s">
        <v>151</v>
      </c>
      <c r="C170" s="8">
        <v>320</v>
      </c>
      <c r="D170" s="13">
        <v>20</v>
      </c>
      <c r="E170" s="13">
        <v>20</v>
      </c>
      <c r="F170" s="13">
        <v>20</v>
      </c>
    </row>
    <row r="171" spans="1:6" s="27" customFormat="1" x14ac:dyDescent="0.3">
      <c r="A171" s="10" t="s">
        <v>271</v>
      </c>
      <c r="B171" s="8" t="s">
        <v>151</v>
      </c>
      <c r="C171" s="8">
        <v>340</v>
      </c>
      <c r="D171" s="13">
        <v>360</v>
      </c>
      <c r="E171" s="13">
        <v>360</v>
      </c>
      <c r="F171" s="13">
        <v>360</v>
      </c>
    </row>
    <row r="172" spans="1:6" s="27" customFormat="1" ht="31.2" x14ac:dyDescent="0.3">
      <c r="A172" s="69" t="s">
        <v>146</v>
      </c>
      <c r="B172" s="18" t="s">
        <v>152</v>
      </c>
      <c r="C172" s="18"/>
      <c r="D172" s="66">
        <f t="shared" si="53"/>
        <v>1178.5999999999999</v>
      </c>
      <c r="E172" s="66">
        <f t="shared" si="53"/>
        <v>120.9</v>
      </c>
      <c r="F172" s="66">
        <f t="shared" si="53"/>
        <v>120.9</v>
      </c>
    </row>
    <row r="173" spans="1:6" s="27" customFormat="1" x14ac:dyDescent="0.3">
      <c r="A173" s="10" t="s">
        <v>147</v>
      </c>
      <c r="B173" s="8" t="s">
        <v>153</v>
      </c>
      <c r="C173" s="8"/>
      <c r="D173" s="9">
        <f t="shared" si="53"/>
        <v>1178.5999999999999</v>
      </c>
      <c r="E173" s="9">
        <f t="shared" si="53"/>
        <v>120.9</v>
      </c>
      <c r="F173" s="9">
        <f t="shared" si="53"/>
        <v>120.9</v>
      </c>
    </row>
    <row r="174" spans="1:6" s="27" customFormat="1" x14ac:dyDescent="0.3">
      <c r="A174" s="10" t="s">
        <v>148</v>
      </c>
      <c r="B174" s="8" t="s">
        <v>154</v>
      </c>
      <c r="C174" s="8"/>
      <c r="D174" s="9">
        <f>D175+D177</f>
        <v>1178.5999999999999</v>
      </c>
      <c r="E174" s="9">
        <f t="shared" si="53"/>
        <v>120.9</v>
      </c>
      <c r="F174" s="9">
        <f t="shared" si="53"/>
        <v>120.9</v>
      </c>
    </row>
    <row r="175" spans="1:6" s="27" customFormat="1" x14ac:dyDescent="0.3">
      <c r="A175" s="10" t="s">
        <v>11</v>
      </c>
      <c r="B175" s="8" t="s">
        <v>154</v>
      </c>
      <c r="C175" s="8">
        <v>200</v>
      </c>
      <c r="D175" s="9">
        <f t="shared" si="53"/>
        <v>178.60000000000002</v>
      </c>
      <c r="E175" s="9">
        <f t="shared" si="53"/>
        <v>120.9</v>
      </c>
      <c r="F175" s="9">
        <f t="shared" si="53"/>
        <v>120.9</v>
      </c>
    </row>
    <row r="176" spans="1:6" s="27" customFormat="1" ht="31.2" x14ac:dyDescent="0.3">
      <c r="A176" s="10" t="s">
        <v>12</v>
      </c>
      <c r="B176" s="8" t="s">
        <v>154</v>
      </c>
      <c r="C176" s="8">
        <v>240</v>
      </c>
      <c r="D176" s="9">
        <f>120.9+57.7</f>
        <v>178.60000000000002</v>
      </c>
      <c r="E176" s="15">
        <v>120.9</v>
      </c>
      <c r="F176" s="15">
        <v>120.9</v>
      </c>
    </row>
    <row r="177" spans="1:6" s="27" customFormat="1" x14ac:dyDescent="0.3">
      <c r="A177" s="10" t="s">
        <v>76</v>
      </c>
      <c r="B177" s="8" t="s">
        <v>154</v>
      </c>
      <c r="C177" s="8">
        <v>300</v>
      </c>
      <c r="D177" s="13">
        <f>D178</f>
        <v>1000</v>
      </c>
      <c r="E177" s="13">
        <f t="shared" ref="E177:F177" si="56">E178</f>
        <v>0</v>
      </c>
      <c r="F177" s="13">
        <f t="shared" si="56"/>
        <v>0</v>
      </c>
    </row>
    <row r="178" spans="1:6" s="27" customFormat="1" ht="31.2" x14ac:dyDescent="0.3">
      <c r="A178" s="10" t="s">
        <v>88</v>
      </c>
      <c r="B178" s="8" t="s">
        <v>154</v>
      </c>
      <c r="C178" s="8">
        <v>320</v>
      </c>
      <c r="D178" s="13">
        <v>1000</v>
      </c>
      <c r="E178" s="13">
        <v>0</v>
      </c>
      <c r="F178" s="13">
        <v>0</v>
      </c>
    </row>
    <row r="179" spans="1:6" s="27" customFormat="1" ht="31.2" x14ac:dyDescent="0.3">
      <c r="A179" s="69" t="s">
        <v>188</v>
      </c>
      <c r="B179" s="18" t="s">
        <v>161</v>
      </c>
      <c r="C179" s="18"/>
      <c r="D179" s="66">
        <f t="shared" ref="D179:F182" si="57">D180</f>
        <v>200</v>
      </c>
      <c r="E179" s="66">
        <f t="shared" si="57"/>
        <v>200</v>
      </c>
      <c r="F179" s="66">
        <f t="shared" si="57"/>
        <v>200</v>
      </c>
    </row>
    <row r="180" spans="1:6" s="27" customFormat="1" x14ac:dyDescent="0.3">
      <c r="A180" s="10" t="s">
        <v>159</v>
      </c>
      <c r="B180" s="8" t="s">
        <v>162</v>
      </c>
      <c r="C180" s="8"/>
      <c r="D180" s="9">
        <f>D181</f>
        <v>200</v>
      </c>
      <c r="E180" s="9">
        <f t="shared" si="57"/>
        <v>200</v>
      </c>
      <c r="F180" s="9">
        <f t="shared" si="57"/>
        <v>200</v>
      </c>
    </row>
    <row r="181" spans="1:6" s="27" customFormat="1" x14ac:dyDescent="0.3">
      <c r="A181" s="10" t="s">
        <v>160</v>
      </c>
      <c r="B181" s="8" t="s">
        <v>163</v>
      </c>
      <c r="C181" s="8"/>
      <c r="D181" s="9">
        <f t="shared" si="57"/>
        <v>200</v>
      </c>
      <c r="E181" s="9">
        <f t="shared" si="57"/>
        <v>200</v>
      </c>
      <c r="F181" s="9">
        <f t="shared" si="57"/>
        <v>200</v>
      </c>
    </row>
    <row r="182" spans="1:6" s="27" customFormat="1" x14ac:dyDescent="0.3">
      <c r="A182" s="10" t="s">
        <v>11</v>
      </c>
      <c r="B182" s="8" t="s">
        <v>163</v>
      </c>
      <c r="C182" s="8">
        <v>200</v>
      </c>
      <c r="D182" s="9">
        <f t="shared" si="57"/>
        <v>200</v>
      </c>
      <c r="E182" s="9">
        <f t="shared" si="57"/>
        <v>200</v>
      </c>
      <c r="F182" s="9">
        <f t="shared" si="57"/>
        <v>200</v>
      </c>
    </row>
    <row r="183" spans="1:6" s="27" customFormat="1" ht="31.2" x14ac:dyDescent="0.3">
      <c r="A183" s="10" t="s">
        <v>12</v>
      </c>
      <c r="B183" s="8" t="s">
        <v>163</v>
      </c>
      <c r="C183" s="8">
        <v>240</v>
      </c>
      <c r="D183" s="9">
        <v>200</v>
      </c>
      <c r="E183" s="15">
        <v>200</v>
      </c>
      <c r="F183" s="15">
        <v>200</v>
      </c>
    </row>
    <row r="184" spans="1:6" s="27" customFormat="1" ht="31.2" x14ac:dyDescent="0.3">
      <c r="A184" s="75" t="s">
        <v>329</v>
      </c>
      <c r="B184" s="18" t="s">
        <v>331</v>
      </c>
      <c r="C184" s="23"/>
      <c r="D184" s="19">
        <f>D185</f>
        <v>1000</v>
      </c>
      <c r="E184" s="19">
        <f t="shared" ref="E184:F187" si="58">E185</f>
        <v>0</v>
      </c>
      <c r="F184" s="19">
        <f t="shared" si="58"/>
        <v>0</v>
      </c>
    </row>
    <row r="185" spans="1:6" s="27" customFormat="1" x14ac:dyDescent="0.3">
      <c r="A185" s="52" t="s">
        <v>330</v>
      </c>
      <c r="B185" s="8" t="s">
        <v>332</v>
      </c>
      <c r="C185" s="20"/>
      <c r="D185" s="13">
        <f>D186</f>
        <v>1000</v>
      </c>
      <c r="E185" s="13">
        <f t="shared" si="58"/>
        <v>0</v>
      </c>
      <c r="F185" s="13">
        <f t="shared" si="58"/>
        <v>0</v>
      </c>
    </row>
    <row r="186" spans="1:6" s="27" customFormat="1" x14ac:dyDescent="0.3">
      <c r="A186" s="52" t="s">
        <v>330</v>
      </c>
      <c r="B186" s="8" t="s">
        <v>333</v>
      </c>
      <c r="C186" s="20"/>
      <c r="D186" s="13">
        <f>D187</f>
        <v>1000</v>
      </c>
      <c r="E186" s="13">
        <f t="shared" si="58"/>
        <v>0</v>
      </c>
      <c r="F186" s="13">
        <f t="shared" si="58"/>
        <v>0</v>
      </c>
    </row>
    <row r="187" spans="1:6" s="27" customFormat="1" x14ac:dyDescent="0.3">
      <c r="A187" s="10" t="s">
        <v>11</v>
      </c>
      <c r="B187" s="8" t="s">
        <v>333</v>
      </c>
      <c r="C187" s="20">
        <v>200</v>
      </c>
      <c r="D187" s="13">
        <f>D188</f>
        <v>1000</v>
      </c>
      <c r="E187" s="13">
        <f t="shared" si="58"/>
        <v>0</v>
      </c>
      <c r="F187" s="13">
        <f t="shared" si="58"/>
        <v>0</v>
      </c>
    </row>
    <row r="188" spans="1:6" s="27" customFormat="1" ht="31.2" x14ac:dyDescent="0.3">
      <c r="A188" s="10" t="s">
        <v>12</v>
      </c>
      <c r="B188" s="8" t="s">
        <v>333</v>
      </c>
      <c r="C188" s="20">
        <v>240</v>
      </c>
      <c r="D188" s="9">
        <v>1000</v>
      </c>
      <c r="E188" s="9">
        <v>0</v>
      </c>
      <c r="F188" s="13">
        <v>0</v>
      </c>
    </row>
    <row r="189" spans="1:6" s="25" customFormat="1" ht="31.2" x14ac:dyDescent="0.3">
      <c r="A189" s="16" t="s">
        <v>165</v>
      </c>
      <c r="B189" s="18" t="s">
        <v>168</v>
      </c>
      <c r="C189" s="18"/>
      <c r="D189" s="70">
        <f>D190</f>
        <v>5057.5</v>
      </c>
      <c r="E189" s="70">
        <f t="shared" ref="E189:F195" si="59">E190</f>
        <v>357.5</v>
      </c>
      <c r="F189" s="70">
        <f t="shared" si="59"/>
        <v>30</v>
      </c>
    </row>
    <row r="190" spans="1:6" s="27" customFormat="1" ht="31.2" x14ac:dyDescent="0.3">
      <c r="A190" s="10" t="s">
        <v>166</v>
      </c>
      <c r="B190" s="8" t="s">
        <v>169</v>
      </c>
      <c r="C190" s="8"/>
      <c r="D190" s="11">
        <f>D194+D191</f>
        <v>5057.5</v>
      </c>
      <c r="E190" s="11">
        <f>E194+E191</f>
        <v>357.5</v>
      </c>
      <c r="F190" s="11">
        <f>F194+F191</f>
        <v>30</v>
      </c>
    </row>
    <row r="191" spans="1:6" s="27" customFormat="1" ht="31.2" x14ac:dyDescent="0.3">
      <c r="A191" s="74" t="s">
        <v>196</v>
      </c>
      <c r="B191" s="8" t="s">
        <v>258</v>
      </c>
      <c r="C191" s="8"/>
      <c r="D191" s="9">
        <f>D192</f>
        <v>4700</v>
      </c>
      <c r="E191" s="9">
        <f t="shared" ref="E191:F192" si="60">E192</f>
        <v>0</v>
      </c>
      <c r="F191" s="9">
        <f t="shared" si="60"/>
        <v>0</v>
      </c>
    </row>
    <row r="192" spans="1:6" s="27" customFormat="1" ht="31.2" x14ac:dyDescent="0.3">
      <c r="A192" s="28" t="s">
        <v>214</v>
      </c>
      <c r="B192" s="8" t="s">
        <v>258</v>
      </c>
      <c r="C192" s="8">
        <v>600</v>
      </c>
      <c r="D192" s="9">
        <f>D193</f>
        <v>4700</v>
      </c>
      <c r="E192" s="9">
        <f t="shared" si="60"/>
        <v>0</v>
      </c>
      <c r="F192" s="9">
        <f t="shared" si="60"/>
        <v>0</v>
      </c>
    </row>
    <row r="193" spans="1:12" s="27" customFormat="1" x14ac:dyDescent="0.3">
      <c r="A193" s="28" t="s">
        <v>15</v>
      </c>
      <c r="B193" s="8" t="s">
        <v>258</v>
      </c>
      <c r="C193" s="8">
        <v>610</v>
      </c>
      <c r="D193" s="9">
        <v>4700</v>
      </c>
      <c r="E193" s="9">
        <v>0</v>
      </c>
      <c r="F193" s="9">
        <v>0</v>
      </c>
    </row>
    <row r="194" spans="1:12" s="27" customFormat="1" ht="31.2" x14ac:dyDescent="0.3">
      <c r="A194" s="10" t="s">
        <v>167</v>
      </c>
      <c r="B194" s="8" t="s">
        <v>170</v>
      </c>
      <c r="C194" s="8"/>
      <c r="D194" s="11">
        <f>D195</f>
        <v>357.5</v>
      </c>
      <c r="E194" s="11">
        <f t="shared" si="59"/>
        <v>357.5</v>
      </c>
      <c r="F194" s="11">
        <f t="shared" si="59"/>
        <v>30</v>
      </c>
    </row>
    <row r="195" spans="1:12" s="27" customFormat="1" x14ac:dyDescent="0.3">
      <c r="A195" s="10" t="s">
        <v>11</v>
      </c>
      <c r="B195" s="8" t="s">
        <v>170</v>
      </c>
      <c r="C195" s="8">
        <v>200</v>
      </c>
      <c r="D195" s="11">
        <f>D196</f>
        <v>357.5</v>
      </c>
      <c r="E195" s="11">
        <f t="shared" si="59"/>
        <v>357.5</v>
      </c>
      <c r="F195" s="11">
        <f t="shared" si="59"/>
        <v>30</v>
      </c>
    </row>
    <row r="196" spans="1:12" s="72" customFormat="1" ht="31.2" x14ac:dyDescent="0.3">
      <c r="A196" s="10" t="s">
        <v>12</v>
      </c>
      <c r="B196" s="8" t="s">
        <v>170</v>
      </c>
      <c r="C196" s="8">
        <v>240</v>
      </c>
      <c r="D196" s="9">
        <f>327.5+30</f>
        <v>357.5</v>
      </c>
      <c r="E196" s="15">
        <f>327.5+30</f>
        <v>357.5</v>
      </c>
      <c r="F196" s="15">
        <f>30</f>
        <v>30</v>
      </c>
    </row>
    <row r="197" spans="1:12" s="27" customFormat="1" ht="63" customHeight="1" x14ac:dyDescent="0.3">
      <c r="A197" s="16" t="s">
        <v>185</v>
      </c>
      <c r="B197" s="18" t="s">
        <v>114</v>
      </c>
      <c r="C197" s="37"/>
      <c r="D197" s="42">
        <f t="shared" ref="D197:F200" si="61">D198</f>
        <v>500</v>
      </c>
      <c r="E197" s="42">
        <f t="shared" si="61"/>
        <v>500</v>
      </c>
      <c r="F197" s="24">
        <f t="shared" si="61"/>
        <v>500</v>
      </c>
    </row>
    <row r="198" spans="1:12" s="27" customFormat="1" ht="31.2" x14ac:dyDescent="0.3">
      <c r="A198" s="10" t="s">
        <v>112</v>
      </c>
      <c r="B198" s="8" t="s">
        <v>115</v>
      </c>
      <c r="C198" s="38"/>
      <c r="D198" s="39">
        <f t="shared" si="61"/>
        <v>500</v>
      </c>
      <c r="E198" s="39">
        <f t="shared" si="61"/>
        <v>500</v>
      </c>
      <c r="F198" s="26">
        <f t="shared" si="61"/>
        <v>500</v>
      </c>
    </row>
    <row r="199" spans="1:12" s="27" customFormat="1" ht="31.2" x14ac:dyDescent="0.3">
      <c r="A199" s="33" t="s">
        <v>113</v>
      </c>
      <c r="B199" s="38" t="s">
        <v>116</v>
      </c>
      <c r="C199" s="38"/>
      <c r="D199" s="39">
        <f t="shared" si="61"/>
        <v>500</v>
      </c>
      <c r="E199" s="39">
        <f t="shared" si="61"/>
        <v>500</v>
      </c>
      <c r="F199" s="26">
        <f t="shared" si="61"/>
        <v>500</v>
      </c>
    </row>
    <row r="200" spans="1:12" s="27" customFormat="1" x14ac:dyDescent="0.3">
      <c r="A200" s="43" t="s">
        <v>11</v>
      </c>
      <c r="B200" s="38" t="s">
        <v>116</v>
      </c>
      <c r="C200" s="38">
        <v>200</v>
      </c>
      <c r="D200" s="39">
        <f t="shared" si="61"/>
        <v>500</v>
      </c>
      <c r="E200" s="39">
        <f t="shared" si="61"/>
        <v>500</v>
      </c>
      <c r="F200" s="26">
        <f t="shared" si="61"/>
        <v>500</v>
      </c>
    </row>
    <row r="201" spans="1:12" s="27" customFormat="1" ht="31.2" x14ac:dyDescent="0.3">
      <c r="A201" s="43" t="s">
        <v>12</v>
      </c>
      <c r="B201" s="38" t="s">
        <v>116</v>
      </c>
      <c r="C201" s="38">
        <v>240</v>
      </c>
      <c r="D201" s="39">
        <v>500</v>
      </c>
      <c r="E201" s="39">
        <v>500</v>
      </c>
      <c r="F201" s="26">
        <v>500</v>
      </c>
    </row>
    <row r="202" spans="1:12" s="25" customFormat="1" ht="31.2" x14ac:dyDescent="0.3">
      <c r="A202" s="44" t="s">
        <v>186</v>
      </c>
      <c r="B202" s="37" t="s">
        <v>43</v>
      </c>
      <c r="C202" s="37"/>
      <c r="D202" s="24">
        <f t="shared" ref="D202:F204" si="62">D203</f>
        <v>100</v>
      </c>
      <c r="E202" s="24">
        <f t="shared" si="62"/>
        <v>100</v>
      </c>
      <c r="F202" s="24">
        <f t="shared" si="62"/>
        <v>100</v>
      </c>
    </row>
    <row r="203" spans="1:12" s="27" customFormat="1" x14ac:dyDescent="0.3">
      <c r="A203" s="28" t="s">
        <v>44</v>
      </c>
      <c r="B203" s="38" t="s">
        <v>45</v>
      </c>
      <c r="C203" s="38"/>
      <c r="D203" s="26">
        <f t="shared" si="62"/>
        <v>100</v>
      </c>
      <c r="E203" s="26">
        <f t="shared" si="62"/>
        <v>100</v>
      </c>
      <c r="F203" s="26">
        <f>F204</f>
        <v>100</v>
      </c>
    </row>
    <row r="204" spans="1:12" s="27" customFormat="1" ht="31.2" x14ac:dyDescent="0.3">
      <c r="A204" s="28" t="s">
        <v>92</v>
      </c>
      <c r="B204" s="38" t="s">
        <v>46</v>
      </c>
      <c r="C204" s="38"/>
      <c r="D204" s="26">
        <f>D205</f>
        <v>100</v>
      </c>
      <c r="E204" s="26">
        <f t="shared" si="62"/>
        <v>100</v>
      </c>
      <c r="F204" s="26">
        <f t="shared" si="62"/>
        <v>100</v>
      </c>
    </row>
    <row r="205" spans="1:12" s="27" customFormat="1" x14ac:dyDescent="0.3">
      <c r="A205" s="43" t="s">
        <v>11</v>
      </c>
      <c r="B205" s="38" t="s">
        <v>46</v>
      </c>
      <c r="C205" s="38">
        <v>200</v>
      </c>
      <c r="D205" s="26">
        <f t="shared" ref="D205:E205" si="63">D206</f>
        <v>100</v>
      </c>
      <c r="E205" s="26">
        <f t="shared" si="63"/>
        <v>100</v>
      </c>
      <c r="F205" s="26">
        <f>F206</f>
        <v>100</v>
      </c>
    </row>
    <row r="206" spans="1:12" s="27" customFormat="1" ht="31.2" x14ac:dyDescent="0.3">
      <c r="A206" s="43" t="s">
        <v>12</v>
      </c>
      <c r="B206" s="38" t="s">
        <v>46</v>
      </c>
      <c r="C206" s="38">
        <v>240</v>
      </c>
      <c r="D206" s="39">
        <v>100</v>
      </c>
      <c r="E206" s="39">
        <v>100</v>
      </c>
      <c r="F206" s="26">
        <v>100</v>
      </c>
    </row>
    <row r="207" spans="1:12" s="25" customFormat="1" ht="46.8" x14ac:dyDescent="0.3">
      <c r="A207" s="16" t="s">
        <v>182</v>
      </c>
      <c r="B207" s="18" t="s">
        <v>58</v>
      </c>
      <c r="C207" s="18"/>
      <c r="D207" s="24">
        <f t="shared" ref="D207:F210" si="64">D208</f>
        <v>7520.9</v>
      </c>
      <c r="E207" s="24">
        <f t="shared" si="64"/>
        <v>5749.8</v>
      </c>
      <c r="F207" s="24">
        <f>F208</f>
        <v>6128.1</v>
      </c>
      <c r="J207" s="48"/>
      <c r="K207" s="48"/>
      <c r="L207" s="48"/>
    </row>
    <row r="208" spans="1:12" s="27" customFormat="1" ht="31.2" x14ac:dyDescent="0.3">
      <c r="A208" s="10" t="s">
        <v>90</v>
      </c>
      <c r="B208" s="8" t="s">
        <v>59</v>
      </c>
      <c r="C208" s="8"/>
      <c r="D208" s="26">
        <f>D209</f>
        <v>7520.9</v>
      </c>
      <c r="E208" s="26">
        <f t="shared" si="64"/>
        <v>5749.8</v>
      </c>
      <c r="F208" s="26">
        <f t="shared" si="64"/>
        <v>6128.1</v>
      </c>
    </row>
    <row r="209" spans="1:6" s="27" customFormat="1" ht="31.2" x14ac:dyDescent="0.3">
      <c r="A209" s="10" t="s">
        <v>91</v>
      </c>
      <c r="B209" s="8" t="s">
        <v>60</v>
      </c>
      <c r="C209" s="8"/>
      <c r="D209" s="26">
        <f t="shared" si="64"/>
        <v>7520.9</v>
      </c>
      <c r="E209" s="26">
        <f t="shared" si="64"/>
        <v>5749.8</v>
      </c>
      <c r="F209" s="26">
        <f>F210</f>
        <v>6128.1</v>
      </c>
    </row>
    <row r="210" spans="1:6" s="27" customFormat="1" x14ac:dyDescent="0.3">
      <c r="A210" s="28" t="s">
        <v>11</v>
      </c>
      <c r="B210" s="8" t="s">
        <v>60</v>
      </c>
      <c r="C210" s="8">
        <v>200</v>
      </c>
      <c r="D210" s="26">
        <f t="shared" si="64"/>
        <v>7520.9</v>
      </c>
      <c r="E210" s="26">
        <f t="shared" si="64"/>
        <v>5749.8</v>
      </c>
      <c r="F210" s="26">
        <f>F211</f>
        <v>6128.1</v>
      </c>
    </row>
    <row r="211" spans="1:6" s="72" customFormat="1" ht="31.2" x14ac:dyDescent="0.3">
      <c r="A211" s="28" t="s">
        <v>12</v>
      </c>
      <c r="B211" s="8" t="s">
        <v>60</v>
      </c>
      <c r="C211" s="8">
        <v>240</v>
      </c>
      <c r="D211" s="13">
        <f>1810.5+1193.2+4507.2+10</f>
        <v>7520.9</v>
      </c>
      <c r="E211" s="15">
        <f>1601.5+1008.3+3130+10</f>
        <v>5749.8</v>
      </c>
      <c r="F211" s="15">
        <f>1671.5+1316.6+3130+10</f>
        <v>6128.1</v>
      </c>
    </row>
    <row r="212" spans="1:6" s="72" customFormat="1" ht="46.8" x14ac:dyDescent="0.3">
      <c r="A212" s="16" t="s">
        <v>232</v>
      </c>
      <c r="B212" s="18" t="s">
        <v>235</v>
      </c>
      <c r="C212" s="18"/>
      <c r="D212" s="19">
        <f>D213</f>
        <v>15</v>
      </c>
      <c r="E212" s="19">
        <f t="shared" ref="E212:F215" si="65">E213</f>
        <v>15</v>
      </c>
      <c r="F212" s="19">
        <f t="shared" si="65"/>
        <v>15</v>
      </c>
    </row>
    <row r="213" spans="1:6" s="72" customFormat="1" ht="31.2" x14ac:dyDescent="0.3">
      <c r="A213" s="10" t="s">
        <v>233</v>
      </c>
      <c r="B213" s="8" t="s">
        <v>236</v>
      </c>
      <c r="C213" s="8"/>
      <c r="D213" s="13">
        <f>D214</f>
        <v>15</v>
      </c>
      <c r="E213" s="13">
        <f t="shared" si="65"/>
        <v>15</v>
      </c>
      <c r="F213" s="13">
        <f t="shared" si="65"/>
        <v>15</v>
      </c>
    </row>
    <row r="214" spans="1:6" s="72" customFormat="1" ht="31.2" x14ac:dyDescent="0.3">
      <c r="A214" s="10" t="s">
        <v>234</v>
      </c>
      <c r="B214" s="8" t="s">
        <v>237</v>
      </c>
      <c r="C214" s="8"/>
      <c r="D214" s="13">
        <f>D215</f>
        <v>15</v>
      </c>
      <c r="E214" s="13">
        <f t="shared" si="65"/>
        <v>15</v>
      </c>
      <c r="F214" s="13">
        <f t="shared" si="65"/>
        <v>15</v>
      </c>
    </row>
    <row r="215" spans="1:6" s="72" customFormat="1" x14ac:dyDescent="0.3">
      <c r="A215" s="10" t="s">
        <v>11</v>
      </c>
      <c r="B215" s="8" t="s">
        <v>237</v>
      </c>
      <c r="C215" s="8">
        <v>200</v>
      </c>
      <c r="D215" s="13">
        <f>D216</f>
        <v>15</v>
      </c>
      <c r="E215" s="13">
        <f t="shared" si="65"/>
        <v>15</v>
      </c>
      <c r="F215" s="13">
        <f t="shared" si="65"/>
        <v>15</v>
      </c>
    </row>
    <row r="216" spans="1:6" s="72" customFormat="1" ht="31.2" x14ac:dyDescent="0.3">
      <c r="A216" s="10" t="s">
        <v>12</v>
      </c>
      <c r="B216" s="8" t="s">
        <v>237</v>
      </c>
      <c r="C216" s="8">
        <v>240</v>
      </c>
      <c r="D216" s="13">
        <v>15</v>
      </c>
      <c r="E216" s="13">
        <v>15</v>
      </c>
      <c r="F216" s="13">
        <v>15</v>
      </c>
    </row>
    <row r="217" spans="1:6" s="25" customFormat="1" ht="31.2" x14ac:dyDescent="0.3">
      <c r="A217" s="49" t="s">
        <v>181</v>
      </c>
      <c r="B217" s="18" t="s">
        <v>109</v>
      </c>
      <c r="C217" s="18"/>
      <c r="D217" s="50">
        <f t="shared" ref="D217:F218" si="66">D218</f>
        <v>10</v>
      </c>
      <c r="E217" s="50">
        <f t="shared" si="66"/>
        <v>10</v>
      </c>
      <c r="F217" s="50">
        <f t="shared" si="66"/>
        <v>10</v>
      </c>
    </row>
    <row r="218" spans="1:6" s="27" customFormat="1" x14ac:dyDescent="0.3">
      <c r="A218" s="51" t="s">
        <v>221</v>
      </c>
      <c r="B218" s="8" t="s">
        <v>110</v>
      </c>
      <c r="C218" s="8"/>
      <c r="D218" s="12">
        <f>D219</f>
        <v>10</v>
      </c>
      <c r="E218" s="12">
        <f t="shared" si="66"/>
        <v>10</v>
      </c>
      <c r="F218" s="12">
        <f t="shared" si="66"/>
        <v>10</v>
      </c>
    </row>
    <row r="219" spans="1:6" s="27" customFormat="1" x14ac:dyDescent="0.3">
      <c r="A219" s="51" t="s">
        <v>172</v>
      </c>
      <c r="B219" s="8" t="s">
        <v>171</v>
      </c>
      <c r="C219" s="20"/>
      <c r="D219" s="12">
        <f>D220</f>
        <v>10</v>
      </c>
      <c r="E219" s="12">
        <f t="shared" ref="E219:F219" si="67">E220</f>
        <v>10</v>
      </c>
      <c r="F219" s="12">
        <f t="shared" si="67"/>
        <v>10</v>
      </c>
    </row>
    <row r="220" spans="1:6" s="27" customFormat="1" x14ac:dyDescent="0.3">
      <c r="A220" s="28" t="s">
        <v>11</v>
      </c>
      <c r="B220" s="8" t="s">
        <v>171</v>
      </c>
      <c r="C220" s="20">
        <v>200</v>
      </c>
      <c r="D220" s="12">
        <f>D221</f>
        <v>10</v>
      </c>
      <c r="E220" s="12">
        <f t="shared" ref="E220:F220" si="68">E221</f>
        <v>10</v>
      </c>
      <c r="F220" s="12">
        <f t="shared" si="68"/>
        <v>10</v>
      </c>
    </row>
    <row r="221" spans="1:6" s="27" customFormat="1" ht="31.2" x14ac:dyDescent="0.3">
      <c r="A221" s="28" t="s">
        <v>12</v>
      </c>
      <c r="B221" s="8" t="s">
        <v>171</v>
      </c>
      <c r="C221" s="20">
        <v>240</v>
      </c>
      <c r="D221" s="12">
        <v>10</v>
      </c>
      <c r="E221" s="12">
        <v>10</v>
      </c>
      <c r="F221" s="12">
        <v>10</v>
      </c>
    </row>
    <row r="222" spans="1:6" s="27" customFormat="1" ht="46.8" x14ac:dyDescent="0.3">
      <c r="A222" s="16" t="s">
        <v>207</v>
      </c>
      <c r="B222" s="18" t="s">
        <v>210</v>
      </c>
      <c r="C222" s="23"/>
      <c r="D222" s="66">
        <f>D223</f>
        <v>42048.2</v>
      </c>
      <c r="E222" s="66">
        <f t="shared" ref="E222:F222" si="69">E223</f>
        <v>27779</v>
      </c>
      <c r="F222" s="66">
        <f t="shared" si="69"/>
        <v>22462.1</v>
      </c>
    </row>
    <row r="223" spans="1:6" s="27" customFormat="1" ht="46.8" x14ac:dyDescent="0.3">
      <c r="A223" s="10" t="s">
        <v>208</v>
      </c>
      <c r="B223" s="8" t="s">
        <v>211</v>
      </c>
      <c r="C223" s="20"/>
      <c r="D223" s="9">
        <f>D224</f>
        <v>42048.2</v>
      </c>
      <c r="E223" s="9">
        <f t="shared" ref="E223:F223" si="70">E224</f>
        <v>27779</v>
      </c>
      <c r="F223" s="9">
        <f t="shared" si="70"/>
        <v>22462.1</v>
      </c>
    </row>
    <row r="224" spans="1:6" s="27" customFormat="1" ht="46.8" x14ac:dyDescent="0.3">
      <c r="A224" s="33" t="s">
        <v>209</v>
      </c>
      <c r="B224" s="8" t="s">
        <v>268</v>
      </c>
      <c r="C224" s="20"/>
      <c r="D224" s="77">
        <f>D226</f>
        <v>42048.2</v>
      </c>
      <c r="E224" s="77">
        <f t="shared" ref="E224:F224" si="71">E226</f>
        <v>27779</v>
      </c>
      <c r="F224" s="77">
        <f t="shared" si="71"/>
        <v>22462.1</v>
      </c>
    </row>
    <row r="225" spans="1:6" s="27" customFormat="1" x14ac:dyDescent="0.3">
      <c r="A225" s="10" t="s">
        <v>11</v>
      </c>
      <c r="B225" s="8" t="s">
        <v>268</v>
      </c>
      <c r="C225" s="20">
        <v>200</v>
      </c>
      <c r="D225" s="77">
        <f>D226</f>
        <v>42048.2</v>
      </c>
      <c r="E225" s="77">
        <f t="shared" ref="E225:F225" si="72">E226</f>
        <v>27779</v>
      </c>
      <c r="F225" s="77">
        <f t="shared" si="72"/>
        <v>22462.1</v>
      </c>
    </row>
    <row r="226" spans="1:6" s="27" customFormat="1" ht="31.2" x14ac:dyDescent="0.3">
      <c r="A226" s="10" t="s">
        <v>12</v>
      </c>
      <c r="B226" s="8" t="s">
        <v>268</v>
      </c>
      <c r="C226" s="20">
        <v>240</v>
      </c>
      <c r="D226" s="13">
        <v>42048.2</v>
      </c>
      <c r="E226" s="13">
        <v>27779</v>
      </c>
      <c r="F226" s="13">
        <v>22462.1</v>
      </c>
    </row>
    <row r="227" spans="1:6" s="27" customFormat="1" ht="46.8" x14ac:dyDescent="0.3">
      <c r="A227" s="103" t="s">
        <v>345</v>
      </c>
      <c r="B227" s="104" t="s">
        <v>344</v>
      </c>
      <c r="C227" s="105"/>
      <c r="D227" s="106">
        <f>D228+D233+D242+D251</f>
        <v>23212</v>
      </c>
      <c r="E227" s="106">
        <f t="shared" ref="E227:F227" si="73">E228+E233+E242+E251</f>
        <v>5632</v>
      </c>
      <c r="F227" s="106">
        <f t="shared" si="73"/>
        <v>4682</v>
      </c>
    </row>
    <row r="228" spans="1:6" s="27" customFormat="1" ht="31.2" x14ac:dyDescent="0.3">
      <c r="A228" s="107" t="s">
        <v>365</v>
      </c>
      <c r="B228" s="100" t="s">
        <v>346</v>
      </c>
      <c r="C228" s="108"/>
      <c r="D228" s="109">
        <f>D229</f>
        <v>4500</v>
      </c>
      <c r="E228" s="109">
        <f t="shared" ref="E228:F228" si="74">E229</f>
        <v>0</v>
      </c>
      <c r="F228" s="109">
        <f t="shared" si="74"/>
        <v>0</v>
      </c>
    </row>
    <row r="229" spans="1:6" s="27" customFormat="1" ht="31.2" x14ac:dyDescent="0.3">
      <c r="A229" s="107" t="s">
        <v>366</v>
      </c>
      <c r="B229" s="100" t="s">
        <v>347</v>
      </c>
      <c r="C229" s="108"/>
      <c r="D229" s="110">
        <f>D230</f>
        <v>4500</v>
      </c>
      <c r="E229" s="110">
        <f t="shared" ref="E229:F231" si="75">E230</f>
        <v>0</v>
      </c>
      <c r="F229" s="110">
        <f t="shared" si="75"/>
        <v>0</v>
      </c>
    </row>
    <row r="230" spans="1:6" s="27" customFormat="1" ht="19.8" customHeight="1" x14ac:dyDescent="0.3">
      <c r="A230" s="107" t="s">
        <v>368</v>
      </c>
      <c r="B230" s="100" t="s">
        <v>348</v>
      </c>
      <c r="C230" s="108"/>
      <c r="D230" s="110">
        <f>D231</f>
        <v>4500</v>
      </c>
      <c r="E230" s="110">
        <f t="shared" si="75"/>
        <v>0</v>
      </c>
      <c r="F230" s="110">
        <f t="shared" si="75"/>
        <v>0</v>
      </c>
    </row>
    <row r="231" spans="1:6" s="27" customFormat="1" ht="21" customHeight="1" x14ac:dyDescent="0.3">
      <c r="A231" s="111" t="s">
        <v>11</v>
      </c>
      <c r="B231" s="100" t="s">
        <v>348</v>
      </c>
      <c r="C231" s="108">
        <v>200</v>
      </c>
      <c r="D231" s="110">
        <f>D232</f>
        <v>4500</v>
      </c>
      <c r="E231" s="110">
        <f t="shared" si="75"/>
        <v>0</v>
      </c>
      <c r="F231" s="110">
        <f t="shared" si="75"/>
        <v>0</v>
      </c>
    </row>
    <row r="232" spans="1:6" s="27" customFormat="1" ht="31.2" x14ac:dyDescent="0.3">
      <c r="A232" s="111" t="s">
        <v>12</v>
      </c>
      <c r="B232" s="100" t="s">
        <v>348</v>
      </c>
      <c r="C232" s="108">
        <v>240</v>
      </c>
      <c r="D232" s="110">
        <v>4500</v>
      </c>
      <c r="E232" s="110">
        <v>0</v>
      </c>
      <c r="F232" s="110">
        <v>0</v>
      </c>
    </row>
    <row r="233" spans="1:6" s="27" customFormat="1" ht="33" customHeight="1" x14ac:dyDescent="0.3">
      <c r="A233" s="107" t="s">
        <v>364</v>
      </c>
      <c r="B233" s="100" t="s">
        <v>349</v>
      </c>
      <c r="C233" s="108"/>
      <c r="D233" s="110">
        <f>D234+D238</f>
        <v>2500</v>
      </c>
      <c r="E233" s="110">
        <f t="shared" ref="E233:F233" si="76">E234+E238</f>
        <v>2840</v>
      </c>
      <c r="F233" s="110">
        <f t="shared" si="76"/>
        <v>3020</v>
      </c>
    </row>
    <row r="234" spans="1:6" s="27" customFormat="1" ht="31.2" x14ac:dyDescent="0.3">
      <c r="A234" s="112" t="s">
        <v>367</v>
      </c>
      <c r="B234" s="100" t="s">
        <v>350</v>
      </c>
      <c r="C234" s="108"/>
      <c r="D234" s="110">
        <f>D235</f>
        <v>2300</v>
      </c>
      <c r="E234" s="110">
        <f t="shared" ref="E234:F236" si="77">E235</f>
        <v>2300</v>
      </c>
      <c r="F234" s="110">
        <f t="shared" si="77"/>
        <v>2300</v>
      </c>
    </row>
    <row r="235" spans="1:6" s="27" customFormat="1" ht="31.2" x14ac:dyDescent="0.3">
      <c r="A235" s="112" t="s">
        <v>282</v>
      </c>
      <c r="B235" s="100" t="s">
        <v>352</v>
      </c>
      <c r="C235" s="108"/>
      <c r="D235" s="110">
        <f>D236</f>
        <v>2300</v>
      </c>
      <c r="E235" s="110">
        <f t="shared" si="77"/>
        <v>2300</v>
      </c>
      <c r="F235" s="110">
        <f t="shared" si="77"/>
        <v>2300</v>
      </c>
    </row>
    <row r="236" spans="1:6" s="27" customFormat="1" x14ac:dyDescent="0.3">
      <c r="A236" s="111" t="s">
        <v>11</v>
      </c>
      <c r="B236" s="100" t="s">
        <v>352</v>
      </c>
      <c r="C236" s="108">
        <v>200</v>
      </c>
      <c r="D236" s="110">
        <f>D237</f>
        <v>2300</v>
      </c>
      <c r="E236" s="110">
        <f t="shared" si="77"/>
        <v>2300</v>
      </c>
      <c r="F236" s="110">
        <f t="shared" si="77"/>
        <v>2300</v>
      </c>
    </row>
    <row r="237" spans="1:6" s="27" customFormat="1" ht="31.2" x14ac:dyDescent="0.3">
      <c r="A237" s="111" t="s">
        <v>12</v>
      </c>
      <c r="B237" s="100" t="s">
        <v>352</v>
      </c>
      <c r="C237" s="108">
        <v>240</v>
      </c>
      <c r="D237" s="110">
        <v>2300</v>
      </c>
      <c r="E237" s="110">
        <v>2300</v>
      </c>
      <c r="F237" s="110">
        <v>2300</v>
      </c>
    </row>
    <row r="238" spans="1:6" s="27" customFormat="1" ht="62.4" x14ac:dyDescent="0.3">
      <c r="A238" s="112" t="s">
        <v>369</v>
      </c>
      <c r="B238" s="100" t="s">
        <v>351</v>
      </c>
      <c r="C238" s="108"/>
      <c r="D238" s="110">
        <f>D239</f>
        <v>200</v>
      </c>
      <c r="E238" s="110">
        <f t="shared" ref="E238:F240" si="78">E239</f>
        <v>540</v>
      </c>
      <c r="F238" s="110">
        <f t="shared" si="78"/>
        <v>720</v>
      </c>
    </row>
    <row r="239" spans="1:6" s="27" customFormat="1" ht="48" customHeight="1" x14ac:dyDescent="0.3">
      <c r="A239" s="112" t="s">
        <v>370</v>
      </c>
      <c r="B239" s="100" t="s">
        <v>353</v>
      </c>
      <c r="C239" s="108"/>
      <c r="D239" s="110">
        <f>D240</f>
        <v>200</v>
      </c>
      <c r="E239" s="110">
        <f t="shared" si="78"/>
        <v>540</v>
      </c>
      <c r="F239" s="110">
        <f t="shared" si="78"/>
        <v>720</v>
      </c>
    </row>
    <row r="240" spans="1:6" s="27" customFormat="1" x14ac:dyDescent="0.3">
      <c r="A240" s="113" t="s">
        <v>76</v>
      </c>
      <c r="B240" s="100" t="s">
        <v>353</v>
      </c>
      <c r="C240" s="108">
        <v>300</v>
      </c>
      <c r="D240" s="110">
        <f>D241</f>
        <v>200</v>
      </c>
      <c r="E240" s="110">
        <f t="shared" si="78"/>
        <v>540</v>
      </c>
      <c r="F240" s="110">
        <f t="shared" si="78"/>
        <v>720</v>
      </c>
    </row>
    <row r="241" spans="1:6" s="27" customFormat="1" x14ac:dyDescent="0.3">
      <c r="A241" s="113" t="s">
        <v>271</v>
      </c>
      <c r="B241" s="100" t="s">
        <v>353</v>
      </c>
      <c r="C241" s="108">
        <v>340</v>
      </c>
      <c r="D241" s="110">
        <v>200</v>
      </c>
      <c r="E241" s="110">
        <v>540</v>
      </c>
      <c r="F241" s="110">
        <v>720</v>
      </c>
    </row>
    <row r="242" spans="1:6" s="27" customFormat="1" ht="33" customHeight="1" x14ac:dyDescent="0.3">
      <c r="A242" s="112" t="s">
        <v>371</v>
      </c>
      <c r="B242" s="100" t="s">
        <v>355</v>
      </c>
      <c r="C242" s="108"/>
      <c r="D242" s="110">
        <f>D243+D247</f>
        <v>3712</v>
      </c>
      <c r="E242" s="110">
        <f t="shared" ref="E242:F242" si="79">E243+E247</f>
        <v>2792</v>
      </c>
      <c r="F242" s="110">
        <f t="shared" si="79"/>
        <v>1662</v>
      </c>
    </row>
    <row r="243" spans="1:6" s="27" customFormat="1" x14ac:dyDescent="0.3">
      <c r="A243" s="114" t="s">
        <v>372</v>
      </c>
      <c r="B243" s="100" t="s">
        <v>354</v>
      </c>
      <c r="C243" s="108"/>
      <c r="D243" s="110">
        <f>D244</f>
        <v>2600</v>
      </c>
      <c r="E243" s="110">
        <f t="shared" ref="E243:F245" si="80">E244</f>
        <v>1680</v>
      </c>
      <c r="F243" s="110">
        <f t="shared" si="80"/>
        <v>550</v>
      </c>
    </row>
    <row r="244" spans="1:6" s="27" customFormat="1" x14ac:dyDescent="0.3">
      <c r="A244" s="114" t="s">
        <v>373</v>
      </c>
      <c r="B244" s="100" t="s">
        <v>356</v>
      </c>
      <c r="C244" s="108"/>
      <c r="D244" s="110">
        <f>D245</f>
        <v>2600</v>
      </c>
      <c r="E244" s="110">
        <f t="shared" si="80"/>
        <v>1680</v>
      </c>
      <c r="F244" s="110">
        <f t="shared" si="80"/>
        <v>550</v>
      </c>
    </row>
    <row r="245" spans="1:6" s="27" customFormat="1" x14ac:dyDescent="0.3">
      <c r="A245" s="111" t="s">
        <v>11</v>
      </c>
      <c r="B245" s="100" t="s">
        <v>356</v>
      </c>
      <c r="C245" s="108">
        <v>200</v>
      </c>
      <c r="D245" s="115">
        <f>D246</f>
        <v>2600</v>
      </c>
      <c r="E245" s="115">
        <f t="shared" si="80"/>
        <v>1680</v>
      </c>
      <c r="F245" s="115">
        <f t="shared" si="80"/>
        <v>550</v>
      </c>
    </row>
    <row r="246" spans="1:6" s="27" customFormat="1" ht="31.2" x14ac:dyDescent="0.3">
      <c r="A246" s="111" t="s">
        <v>12</v>
      </c>
      <c r="B246" s="100" t="s">
        <v>356</v>
      </c>
      <c r="C246" s="108">
        <v>240</v>
      </c>
      <c r="D246" s="110">
        <v>2600</v>
      </c>
      <c r="E246" s="110">
        <v>1680</v>
      </c>
      <c r="F246" s="110">
        <v>550</v>
      </c>
    </row>
    <row r="247" spans="1:6" s="27" customFormat="1" ht="31.2" x14ac:dyDescent="0.3">
      <c r="A247" s="112" t="s">
        <v>374</v>
      </c>
      <c r="B247" s="100" t="s">
        <v>357</v>
      </c>
      <c r="C247" s="108"/>
      <c r="D247" s="110">
        <f>D248</f>
        <v>1112</v>
      </c>
      <c r="E247" s="110">
        <f t="shared" ref="E247:F249" si="81">E248</f>
        <v>1112</v>
      </c>
      <c r="F247" s="110">
        <f t="shared" si="81"/>
        <v>1112</v>
      </c>
    </row>
    <row r="248" spans="1:6" s="27" customFormat="1" ht="31.2" x14ac:dyDescent="0.3">
      <c r="A248" s="112" t="s">
        <v>375</v>
      </c>
      <c r="B248" s="100" t="s">
        <v>358</v>
      </c>
      <c r="C248" s="108"/>
      <c r="D248" s="110">
        <f>D249</f>
        <v>1112</v>
      </c>
      <c r="E248" s="110">
        <f t="shared" si="81"/>
        <v>1112</v>
      </c>
      <c r="F248" s="110">
        <f t="shared" si="81"/>
        <v>1112</v>
      </c>
    </row>
    <row r="249" spans="1:6" s="27" customFormat="1" x14ac:dyDescent="0.3">
      <c r="A249" s="111" t="s">
        <v>11</v>
      </c>
      <c r="B249" s="100" t="s">
        <v>358</v>
      </c>
      <c r="C249" s="108">
        <v>200</v>
      </c>
      <c r="D249" s="110">
        <f>D250</f>
        <v>1112</v>
      </c>
      <c r="E249" s="110">
        <f t="shared" si="81"/>
        <v>1112</v>
      </c>
      <c r="F249" s="110">
        <f t="shared" si="81"/>
        <v>1112</v>
      </c>
    </row>
    <row r="250" spans="1:6" s="27" customFormat="1" ht="31.2" x14ac:dyDescent="0.3">
      <c r="A250" s="111" t="s">
        <v>12</v>
      </c>
      <c r="B250" s="100" t="s">
        <v>358</v>
      </c>
      <c r="C250" s="108">
        <v>240</v>
      </c>
      <c r="D250" s="110">
        <v>1112</v>
      </c>
      <c r="E250" s="110">
        <v>1112</v>
      </c>
      <c r="F250" s="110">
        <v>1112</v>
      </c>
    </row>
    <row r="251" spans="1:6" s="27" customFormat="1" ht="46.8" x14ac:dyDescent="0.3">
      <c r="A251" s="107" t="s">
        <v>376</v>
      </c>
      <c r="B251" s="100" t="s">
        <v>359</v>
      </c>
      <c r="C251" s="108"/>
      <c r="D251" s="110">
        <f>D252+D256</f>
        <v>12500</v>
      </c>
      <c r="E251" s="110">
        <f t="shared" ref="E251:F251" si="82">E252+E256</f>
        <v>0</v>
      </c>
      <c r="F251" s="110">
        <f t="shared" si="82"/>
        <v>0</v>
      </c>
    </row>
    <row r="252" spans="1:6" s="27" customFormat="1" ht="46.8" x14ac:dyDescent="0.3">
      <c r="A252" s="112" t="s">
        <v>377</v>
      </c>
      <c r="B252" s="100" t="s">
        <v>360</v>
      </c>
      <c r="C252" s="108"/>
      <c r="D252" s="110">
        <f>D253</f>
        <v>9500</v>
      </c>
      <c r="E252" s="110">
        <f t="shared" ref="E252:F254" si="83">E253</f>
        <v>0</v>
      </c>
      <c r="F252" s="110">
        <f t="shared" si="83"/>
        <v>0</v>
      </c>
    </row>
    <row r="253" spans="1:6" s="27" customFormat="1" ht="31.2" x14ac:dyDescent="0.3">
      <c r="A253" s="112" t="s">
        <v>327</v>
      </c>
      <c r="B253" s="100" t="s">
        <v>361</v>
      </c>
      <c r="C253" s="108"/>
      <c r="D253" s="110">
        <f>D254</f>
        <v>9500</v>
      </c>
      <c r="E253" s="110">
        <f t="shared" si="83"/>
        <v>0</v>
      </c>
      <c r="F253" s="110">
        <f t="shared" si="83"/>
        <v>0</v>
      </c>
    </row>
    <row r="254" spans="1:6" s="27" customFormat="1" ht="31.2" x14ac:dyDescent="0.3">
      <c r="A254" s="99" t="s">
        <v>214</v>
      </c>
      <c r="B254" s="100" t="s">
        <v>361</v>
      </c>
      <c r="C254" s="108">
        <v>600</v>
      </c>
      <c r="D254" s="110">
        <f>D255</f>
        <v>9500</v>
      </c>
      <c r="E254" s="110">
        <f t="shared" si="83"/>
        <v>0</v>
      </c>
      <c r="F254" s="110">
        <f t="shared" si="83"/>
        <v>0</v>
      </c>
    </row>
    <row r="255" spans="1:6" s="27" customFormat="1" x14ac:dyDescent="0.3">
      <c r="A255" s="99" t="s">
        <v>15</v>
      </c>
      <c r="B255" s="100" t="s">
        <v>361</v>
      </c>
      <c r="C255" s="108">
        <v>610</v>
      </c>
      <c r="D255" s="110">
        <v>9500</v>
      </c>
      <c r="E255" s="110">
        <v>0</v>
      </c>
      <c r="F255" s="110">
        <v>0</v>
      </c>
    </row>
    <row r="256" spans="1:6" s="27" customFormat="1" ht="46.8" x14ac:dyDescent="0.3">
      <c r="A256" s="112" t="s">
        <v>378</v>
      </c>
      <c r="B256" s="100" t="s">
        <v>362</v>
      </c>
      <c r="C256" s="108"/>
      <c r="D256" s="110">
        <f>D257</f>
        <v>3000</v>
      </c>
      <c r="E256" s="110">
        <f t="shared" ref="E256:F258" si="84">E257</f>
        <v>0</v>
      </c>
      <c r="F256" s="110">
        <f t="shared" si="84"/>
        <v>0</v>
      </c>
    </row>
    <row r="257" spans="1:6" s="27" customFormat="1" ht="31.2" x14ac:dyDescent="0.3">
      <c r="A257" s="112" t="s">
        <v>379</v>
      </c>
      <c r="B257" s="100" t="s">
        <v>363</v>
      </c>
      <c r="C257" s="108"/>
      <c r="D257" s="110">
        <f>D258</f>
        <v>3000</v>
      </c>
      <c r="E257" s="110">
        <f t="shared" si="84"/>
        <v>0</v>
      </c>
      <c r="F257" s="110">
        <f t="shared" si="84"/>
        <v>0</v>
      </c>
    </row>
    <row r="258" spans="1:6" s="27" customFormat="1" ht="31.2" x14ac:dyDescent="0.3">
      <c r="A258" s="99" t="s">
        <v>214</v>
      </c>
      <c r="B258" s="100" t="s">
        <v>363</v>
      </c>
      <c r="C258" s="108">
        <v>600</v>
      </c>
      <c r="D258" s="110">
        <f>D259</f>
        <v>3000</v>
      </c>
      <c r="E258" s="110">
        <f t="shared" si="84"/>
        <v>0</v>
      </c>
      <c r="F258" s="110">
        <f t="shared" si="84"/>
        <v>0</v>
      </c>
    </row>
    <row r="259" spans="1:6" s="27" customFormat="1" x14ac:dyDescent="0.3">
      <c r="A259" s="99" t="s">
        <v>15</v>
      </c>
      <c r="B259" s="100" t="s">
        <v>363</v>
      </c>
      <c r="C259" s="108">
        <v>610</v>
      </c>
      <c r="D259" s="110">
        <v>3000</v>
      </c>
      <c r="E259" s="110">
        <v>0</v>
      </c>
      <c r="F259" s="110">
        <v>0</v>
      </c>
    </row>
    <row r="260" spans="1:6" s="25" customFormat="1" x14ac:dyDescent="0.3">
      <c r="A260" s="44" t="s">
        <v>20</v>
      </c>
      <c r="B260" s="37" t="s">
        <v>33</v>
      </c>
      <c r="C260" s="37"/>
      <c r="D260" s="24">
        <f>D281+D327+D261+D268</f>
        <v>309661.69999999995</v>
      </c>
      <c r="E260" s="24">
        <f>E281+E327+E261+E268</f>
        <v>267281.90000000002</v>
      </c>
      <c r="F260" s="24">
        <f>F281+F327+F261+F268</f>
        <v>271550.09999999998</v>
      </c>
    </row>
    <row r="261" spans="1:6" s="27" customFormat="1" x14ac:dyDescent="0.3">
      <c r="A261" s="10" t="s">
        <v>65</v>
      </c>
      <c r="B261" s="8" t="s">
        <v>66</v>
      </c>
      <c r="C261" s="8"/>
      <c r="D261" s="26">
        <f t="shared" ref="D261:E261" si="85">D262+D265</f>
        <v>6795</v>
      </c>
      <c r="E261" s="26">
        <f t="shared" si="85"/>
        <v>7055.8</v>
      </c>
      <c r="F261" s="26">
        <f>F262+F265</f>
        <v>7329.7</v>
      </c>
    </row>
    <row r="262" spans="1:6" s="27" customFormat="1" x14ac:dyDescent="0.3">
      <c r="A262" s="10" t="s">
        <v>195</v>
      </c>
      <c r="B262" s="8" t="s">
        <v>67</v>
      </c>
      <c r="C262" s="8"/>
      <c r="D262" s="26">
        <f t="shared" ref="D262:E263" si="86">D263</f>
        <v>5735.1</v>
      </c>
      <c r="E262" s="26">
        <f t="shared" si="86"/>
        <v>5960.6</v>
      </c>
      <c r="F262" s="26">
        <f>F263</f>
        <v>6199</v>
      </c>
    </row>
    <row r="263" spans="1:6" s="46" customFormat="1" ht="18" x14ac:dyDescent="0.35">
      <c r="A263" s="10" t="s">
        <v>1</v>
      </c>
      <c r="B263" s="8" t="s">
        <v>67</v>
      </c>
      <c r="C263" s="8">
        <v>500</v>
      </c>
      <c r="D263" s="26">
        <f t="shared" si="86"/>
        <v>5735.1</v>
      </c>
      <c r="E263" s="26">
        <f t="shared" si="86"/>
        <v>5960.6</v>
      </c>
      <c r="F263" s="26">
        <f>F264</f>
        <v>6199</v>
      </c>
    </row>
    <row r="264" spans="1:6" s="27" customFormat="1" x14ac:dyDescent="0.3">
      <c r="A264" s="10" t="s">
        <v>16</v>
      </c>
      <c r="B264" s="8" t="s">
        <v>67</v>
      </c>
      <c r="C264" s="8">
        <v>510</v>
      </c>
      <c r="D264" s="12">
        <v>5735.1</v>
      </c>
      <c r="E264" s="12">
        <v>5960.6</v>
      </c>
      <c r="F264" s="26">
        <v>6199</v>
      </c>
    </row>
    <row r="265" spans="1:6" s="27" customFormat="1" ht="31.2" x14ac:dyDescent="0.3">
      <c r="A265" s="51" t="s">
        <v>68</v>
      </c>
      <c r="B265" s="45" t="s">
        <v>69</v>
      </c>
      <c r="C265" s="8"/>
      <c r="D265" s="26">
        <f t="shared" ref="D265:E266" si="87">D266</f>
        <v>1059.9000000000001</v>
      </c>
      <c r="E265" s="26">
        <f t="shared" si="87"/>
        <v>1095.2</v>
      </c>
      <c r="F265" s="26">
        <f>F266</f>
        <v>1130.7</v>
      </c>
    </row>
    <row r="266" spans="1:6" s="27" customFormat="1" x14ac:dyDescent="0.3">
      <c r="A266" s="10" t="s">
        <v>1</v>
      </c>
      <c r="B266" s="45" t="s">
        <v>69</v>
      </c>
      <c r="C266" s="8">
        <v>500</v>
      </c>
      <c r="D266" s="26">
        <f t="shared" si="87"/>
        <v>1059.9000000000001</v>
      </c>
      <c r="E266" s="26">
        <f t="shared" si="87"/>
        <v>1095.2</v>
      </c>
      <c r="F266" s="26">
        <f>F267</f>
        <v>1130.7</v>
      </c>
    </row>
    <row r="267" spans="1:6" s="27" customFormat="1" x14ac:dyDescent="0.3">
      <c r="A267" s="10" t="s">
        <v>16</v>
      </c>
      <c r="B267" s="45" t="s">
        <v>69</v>
      </c>
      <c r="C267" s="8">
        <v>510</v>
      </c>
      <c r="D267" s="12">
        <v>1059.9000000000001</v>
      </c>
      <c r="E267" s="12">
        <v>1095.2</v>
      </c>
      <c r="F267" s="26">
        <v>1130.7</v>
      </c>
    </row>
    <row r="268" spans="1:6" s="27" customFormat="1" ht="31.2" x14ac:dyDescent="0.3">
      <c r="A268" s="10" t="s">
        <v>222</v>
      </c>
      <c r="B268" s="38" t="s">
        <v>104</v>
      </c>
      <c r="C268" s="8"/>
      <c r="D268" s="26">
        <f>D269+D272+D278+D275</f>
        <v>39433.1</v>
      </c>
      <c r="E268" s="26">
        <f t="shared" ref="E268:F268" si="88">E269</f>
        <v>0</v>
      </c>
      <c r="F268" s="26">
        <f t="shared" si="88"/>
        <v>0</v>
      </c>
    </row>
    <row r="269" spans="1:6" s="27" customFormat="1" ht="31.2" x14ac:dyDescent="0.3">
      <c r="A269" s="52" t="s">
        <v>143</v>
      </c>
      <c r="B269" s="53" t="s">
        <v>144</v>
      </c>
      <c r="C269" s="54"/>
      <c r="D269" s="55">
        <f>D270</f>
        <v>38679.699999999997</v>
      </c>
      <c r="E269" s="55">
        <f t="shared" ref="E269:F270" si="89">E270</f>
        <v>0</v>
      </c>
      <c r="F269" s="55">
        <f t="shared" si="89"/>
        <v>0</v>
      </c>
    </row>
    <row r="270" spans="1:6" s="27" customFormat="1" ht="31.2" x14ac:dyDescent="0.3">
      <c r="A270" s="28" t="s">
        <v>214</v>
      </c>
      <c r="B270" s="53" t="s">
        <v>144</v>
      </c>
      <c r="C270" s="54">
        <v>600</v>
      </c>
      <c r="D270" s="55">
        <f>D271</f>
        <v>38679.699999999997</v>
      </c>
      <c r="E270" s="55">
        <f t="shared" si="89"/>
        <v>0</v>
      </c>
      <c r="F270" s="55">
        <f t="shared" si="89"/>
        <v>0</v>
      </c>
    </row>
    <row r="271" spans="1:6" s="72" customFormat="1" x14ac:dyDescent="0.3">
      <c r="A271" s="28" t="s">
        <v>15</v>
      </c>
      <c r="B271" s="53" t="s">
        <v>144</v>
      </c>
      <c r="C271" s="54">
        <v>610</v>
      </c>
      <c r="D271" s="55">
        <f>7558.1+31121.6</f>
        <v>38679.699999999997</v>
      </c>
      <c r="E271" s="31">
        <v>0</v>
      </c>
      <c r="F271" s="31">
        <v>0</v>
      </c>
    </row>
    <row r="272" spans="1:6" s="72" customFormat="1" x14ac:dyDescent="0.3">
      <c r="A272" s="85" t="s">
        <v>286</v>
      </c>
      <c r="B272" s="58" t="s">
        <v>287</v>
      </c>
      <c r="C272" s="58"/>
      <c r="D272" s="40">
        <f>D273</f>
        <v>581.4</v>
      </c>
      <c r="E272" s="40">
        <f t="shared" ref="E272:F273" si="90">E273</f>
        <v>0</v>
      </c>
      <c r="F272" s="40">
        <f t="shared" si="90"/>
        <v>0</v>
      </c>
    </row>
    <row r="273" spans="1:10" s="72" customFormat="1" x14ac:dyDescent="0.3">
      <c r="A273" s="10" t="s">
        <v>76</v>
      </c>
      <c r="B273" s="58" t="s">
        <v>287</v>
      </c>
      <c r="C273" s="58">
        <v>300</v>
      </c>
      <c r="D273" s="40">
        <f>D274</f>
        <v>581.4</v>
      </c>
      <c r="E273" s="40">
        <f t="shared" si="90"/>
        <v>0</v>
      </c>
      <c r="F273" s="40">
        <f t="shared" si="90"/>
        <v>0</v>
      </c>
    </row>
    <row r="274" spans="1:10" s="72" customFormat="1" ht="31.2" x14ac:dyDescent="0.3">
      <c r="A274" s="10" t="s">
        <v>88</v>
      </c>
      <c r="B274" s="58" t="s">
        <v>287</v>
      </c>
      <c r="C274" s="58">
        <v>320</v>
      </c>
      <c r="D274" s="40">
        <v>581.4</v>
      </c>
      <c r="E274" s="41">
        <v>0</v>
      </c>
      <c r="F274" s="11">
        <v>0</v>
      </c>
    </row>
    <row r="275" spans="1:10" s="72" customFormat="1" ht="31.2" x14ac:dyDescent="0.3">
      <c r="A275" s="10" t="s">
        <v>290</v>
      </c>
      <c r="B275" s="20" t="s">
        <v>291</v>
      </c>
      <c r="C275" s="8"/>
      <c r="D275" s="9">
        <f>D276</f>
        <v>59.6</v>
      </c>
      <c r="E275" s="9">
        <f t="shared" ref="E275:F276" si="91">E276</f>
        <v>0</v>
      </c>
      <c r="F275" s="13">
        <f t="shared" si="91"/>
        <v>0</v>
      </c>
    </row>
    <row r="276" spans="1:10" s="72" customFormat="1" ht="31.2" x14ac:dyDescent="0.3">
      <c r="A276" s="28" t="s">
        <v>214</v>
      </c>
      <c r="B276" s="20" t="s">
        <v>291</v>
      </c>
      <c r="C276" s="8">
        <v>600</v>
      </c>
      <c r="D276" s="9">
        <f>D277</f>
        <v>59.6</v>
      </c>
      <c r="E276" s="9">
        <f t="shared" si="91"/>
        <v>0</v>
      </c>
      <c r="F276" s="13">
        <f t="shared" si="91"/>
        <v>0</v>
      </c>
    </row>
    <row r="277" spans="1:10" s="72" customFormat="1" x14ac:dyDescent="0.3">
      <c r="A277" s="10" t="s">
        <v>15</v>
      </c>
      <c r="B277" s="20" t="s">
        <v>291</v>
      </c>
      <c r="C277" s="8">
        <v>610</v>
      </c>
      <c r="D277" s="9">
        <v>59.6</v>
      </c>
      <c r="E277" s="15">
        <v>0</v>
      </c>
      <c r="F277" s="15">
        <v>0</v>
      </c>
    </row>
    <row r="278" spans="1:10" s="72" customFormat="1" ht="31.2" x14ac:dyDescent="0.3">
      <c r="A278" s="10" t="s">
        <v>288</v>
      </c>
      <c r="B278" s="20" t="s">
        <v>289</v>
      </c>
      <c r="C278" s="8"/>
      <c r="D278" s="9">
        <f>D279</f>
        <v>112.4</v>
      </c>
      <c r="E278" s="9">
        <f t="shared" ref="E278:F279" si="92">E279</f>
        <v>0</v>
      </c>
      <c r="F278" s="13">
        <f t="shared" si="92"/>
        <v>0</v>
      </c>
    </row>
    <row r="279" spans="1:10" s="72" customFormat="1" ht="31.2" x14ac:dyDescent="0.3">
      <c r="A279" s="28" t="s">
        <v>214</v>
      </c>
      <c r="B279" s="20" t="s">
        <v>289</v>
      </c>
      <c r="C279" s="8">
        <v>600</v>
      </c>
      <c r="D279" s="9">
        <f>D280</f>
        <v>112.4</v>
      </c>
      <c r="E279" s="9">
        <f t="shared" si="92"/>
        <v>0</v>
      </c>
      <c r="F279" s="13">
        <f t="shared" si="92"/>
        <v>0</v>
      </c>
    </row>
    <row r="280" spans="1:10" s="72" customFormat="1" x14ac:dyDescent="0.3">
      <c r="A280" s="10" t="s">
        <v>15</v>
      </c>
      <c r="B280" s="20" t="s">
        <v>289</v>
      </c>
      <c r="C280" s="8">
        <v>610</v>
      </c>
      <c r="D280" s="9">
        <v>112.4</v>
      </c>
      <c r="E280" s="15">
        <v>0</v>
      </c>
      <c r="F280" s="15">
        <v>0</v>
      </c>
    </row>
    <row r="281" spans="1:10" s="27" customFormat="1" x14ac:dyDescent="0.3">
      <c r="A281" s="28" t="s">
        <v>40</v>
      </c>
      <c r="B281" s="38" t="s">
        <v>41</v>
      </c>
      <c r="C281" s="38"/>
      <c r="D281" s="26">
        <f>D285+D290+D293+D296+D299+D311+D314+D319+D324+D302+D305+D308+D282</f>
        <v>261604.4</v>
      </c>
      <c r="E281" s="26">
        <f t="shared" ref="E281:F281" si="93">E285+E290+E293+E296+E299+E311+E314+E319+E324+E302+E305+E308+E282</f>
        <v>259080.9</v>
      </c>
      <c r="F281" s="26">
        <f t="shared" si="93"/>
        <v>263042.3</v>
      </c>
      <c r="G281" s="56">
        <f>D285+D290+D302</f>
        <v>1632.8999999999999</v>
      </c>
      <c r="H281" s="56">
        <f>E285+E290+E302</f>
        <v>1632.8999999999999</v>
      </c>
      <c r="I281" s="56">
        <f>F285+F290+F302</f>
        <v>1632.8999999999999</v>
      </c>
      <c r="J281" s="27" t="s">
        <v>223</v>
      </c>
    </row>
    <row r="282" spans="1:10" s="27" customFormat="1" ht="46.8" x14ac:dyDescent="0.3">
      <c r="A282" s="80" t="s">
        <v>254</v>
      </c>
      <c r="B282" s="45" t="s">
        <v>255</v>
      </c>
      <c r="C282" s="38"/>
      <c r="D282" s="26">
        <f t="shared" ref="D282:F283" si="94">D283</f>
        <v>2.8</v>
      </c>
      <c r="E282" s="26">
        <f t="shared" si="94"/>
        <v>17.3</v>
      </c>
      <c r="F282" s="26">
        <f t="shared" si="94"/>
        <v>5</v>
      </c>
      <c r="G282" s="56"/>
      <c r="H282" s="56"/>
      <c r="I282" s="56"/>
    </row>
    <row r="283" spans="1:10" s="27" customFormat="1" x14ac:dyDescent="0.3">
      <c r="A283" s="43" t="s">
        <v>11</v>
      </c>
      <c r="B283" s="45" t="s">
        <v>255</v>
      </c>
      <c r="C283" s="38">
        <v>200</v>
      </c>
      <c r="D283" s="26">
        <f t="shared" si="94"/>
        <v>2.8</v>
      </c>
      <c r="E283" s="26">
        <f t="shared" si="94"/>
        <v>17.3</v>
      </c>
      <c r="F283" s="26">
        <f t="shared" si="94"/>
        <v>5</v>
      </c>
      <c r="G283" s="56"/>
      <c r="H283" s="56"/>
      <c r="I283" s="56"/>
    </row>
    <row r="284" spans="1:10" s="27" customFormat="1" ht="31.2" x14ac:dyDescent="0.3">
      <c r="A284" s="43" t="s">
        <v>12</v>
      </c>
      <c r="B284" s="45" t="s">
        <v>255</v>
      </c>
      <c r="C284" s="38">
        <v>240</v>
      </c>
      <c r="D284" s="26">
        <v>2.8</v>
      </c>
      <c r="E284" s="26">
        <v>17.3</v>
      </c>
      <c r="F284" s="26">
        <v>5</v>
      </c>
      <c r="G284" s="56"/>
      <c r="H284" s="56"/>
      <c r="I284" s="56"/>
    </row>
    <row r="285" spans="1:10" s="27" customFormat="1" ht="62.4" x14ac:dyDescent="0.3">
      <c r="A285" s="28" t="s">
        <v>139</v>
      </c>
      <c r="B285" s="38" t="s">
        <v>81</v>
      </c>
      <c r="C285" s="38"/>
      <c r="D285" s="26">
        <f t="shared" ref="D285:E285" si="95">D286+D288</f>
        <v>544.29999999999995</v>
      </c>
      <c r="E285" s="26">
        <f t="shared" si="95"/>
        <v>544.29999999999995</v>
      </c>
      <c r="F285" s="26">
        <f>F286+F288</f>
        <v>544.29999999999995</v>
      </c>
    </row>
    <row r="286" spans="1:10" s="27" customFormat="1" ht="46.8" x14ac:dyDescent="0.3">
      <c r="A286" s="28" t="s">
        <v>220</v>
      </c>
      <c r="B286" s="38" t="s">
        <v>81</v>
      </c>
      <c r="C286" s="45">
        <v>100</v>
      </c>
      <c r="D286" s="26">
        <f t="shared" ref="D286:E286" si="96">D287</f>
        <v>534.29999999999995</v>
      </c>
      <c r="E286" s="26">
        <f t="shared" si="96"/>
        <v>534.29999999999995</v>
      </c>
      <c r="F286" s="26">
        <f>F287</f>
        <v>534.29999999999995</v>
      </c>
    </row>
    <row r="287" spans="1:10" s="27" customFormat="1" x14ac:dyDescent="0.3">
      <c r="A287" s="57" t="s">
        <v>7</v>
      </c>
      <c r="B287" s="38" t="s">
        <v>81</v>
      </c>
      <c r="C287" s="35">
        <v>120</v>
      </c>
      <c r="D287" s="21">
        <v>534.29999999999995</v>
      </c>
      <c r="E287" s="21">
        <v>534.29999999999995</v>
      </c>
      <c r="F287" s="11">
        <v>534.29999999999995</v>
      </c>
    </row>
    <row r="288" spans="1:10" s="27" customFormat="1" x14ac:dyDescent="0.3">
      <c r="A288" s="52" t="s">
        <v>11</v>
      </c>
      <c r="B288" s="38" t="s">
        <v>81</v>
      </c>
      <c r="C288" s="35">
        <v>200</v>
      </c>
      <c r="D288" s="26">
        <f t="shared" ref="D288:E288" si="97">D289</f>
        <v>10</v>
      </c>
      <c r="E288" s="26">
        <f t="shared" si="97"/>
        <v>10</v>
      </c>
      <c r="F288" s="26">
        <f>F289</f>
        <v>10</v>
      </c>
    </row>
    <row r="289" spans="1:6" s="27" customFormat="1" ht="31.2" x14ac:dyDescent="0.3">
      <c r="A289" s="57" t="s">
        <v>12</v>
      </c>
      <c r="B289" s="38" t="s">
        <v>81</v>
      </c>
      <c r="C289" s="35">
        <v>240</v>
      </c>
      <c r="D289" s="21">
        <v>10</v>
      </c>
      <c r="E289" s="82">
        <v>10</v>
      </c>
      <c r="F289" s="11">
        <v>10</v>
      </c>
    </row>
    <row r="290" spans="1:6" s="27" customFormat="1" ht="46.8" x14ac:dyDescent="0.3">
      <c r="A290" s="57" t="s">
        <v>138</v>
      </c>
      <c r="B290" s="38" t="s">
        <v>82</v>
      </c>
      <c r="C290" s="38"/>
      <c r="D290" s="26">
        <f>D291</f>
        <v>544.29999999999995</v>
      </c>
      <c r="E290" s="26">
        <f t="shared" ref="E290:F290" si="98">E291</f>
        <v>544.29999999999995</v>
      </c>
      <c r="F290" s="26">
        <f t="shared" si="98"/>
        <v>544.29999999999995</v>
      </c>
    </row>
    <row r="291" spans="1:6" s="27" customFormat="1" ht="46.8" x14ac:dyDescent="0.3">
      <c r="A291" s="28" t="s">
        <v>220</v>
      </c>
      <c r="B291" s="38" t="s">
        <v>82</v>
      </c>
      <c r="C291" s="38">
        <v>100</v>
      </c>
      <c r="D291" s="26">
        <f t="shared" ref="D291:E291" si="99">D292</f>
        <v>544.29999999999995</v>
      </c>
      <c r="E291" s="26">
        <f t="shared" si="99"/>
        <v>544.29999999999995</v>
      </c>
      <c r="F291" s="26">
        <f>F292</f>
        <v>544.29999999999995</v>
      </c>
    </row>
    <row r="292" spans="1:6" s="27" customFormat="1" x14ac:dyDescent="0.3">
      <c r="A292" s="28" t="s">
        <v>7</v>
      </c>
      <c r="B292" s="38" t="s">
        <v>82</v>
      </c>
      <c r="C292" s="38">
        <v>120</v>
      </c>
      <c r="D292" s="41">
        <v>544.29999999999995</v>
      </c>
      <c r="E292" s="41">
        <v>544.29999999999995</v>
      </c>
      <c r="F292" s="11">
        <v>544.29999999999995</v>
      </c>
    </row>
    <row r="293" spans="1:6" s="27" customFormat="1" ht="31.2" x14ac:dyDescent="0.3">
      <c r="A293" s="10" t="s">
        <v>2</v>
      </c>
      <c r="B293" s="8" t="s">
        <v>54</v>
      </c>
      <c r="C293" s="8"/>
      <c r="D293" s="26">
        <f>D294</f>
        <v>54126.200000000004</v>
      </c>
      <c r="E293" s="26">
        <f t="shared" ref="E293:F293" si="100">E294</f>
        <v>54121.8</v>
      </c>
      <c r="F293" s="26">
        <f t="shared" si="100"/>
        <v>54121.8</v>
      </c>
    </row>
    <row r="294" spans="1:6" s="27" customFormat="1" ht="31.2" x14ac:dyDescent="0.3">
      <c r="A294" s="28" t="s">
        <v>214</v>
      </c>
      <c r="B294" s="8" t="s">
        <v>54</v>
      </c>
      <c r="C294" s="8">
        <v>600</v>
      </c>
      <c r="D294" s="26">
        <f t="shared" ref="D294:E294" si="101">D295</f>
        <v>54126.200000000004</v>
      </c>
      <c r="E294" s="26">
        <f t="shared" si="101"/>
        <v>54121.8</v>
      </c>
      <c r="F294" s="26">
        <f>F295</f>
        <v>54121.8</v>
      </c>
    </row>
    <row r="295" spans="1:6" s="27" customFormat="1" x14ac:dyDescent="0.3">
      <c r="A295" s="28" t="s">
        <v>15</v>
      </c>
      <c r="B295" s="8" t="s">
        <v>54</v>
      </c>
      <c r="C295" s="8">
        <v>610</v>
      </c>
      <c r="D295" s="13">
        <f>54121.8+4.4</f>
        <v>54126.200000000004</v>
      </c>
      <c r="E295" s="13">
        <v>54121.8</v>
      </c>
      <c r="F295" s="13">
        <v>54121.8</v>
      </c>
    </row>
    <row r="296" spans="1:6" s="27" customFormat="1" ht="46.8" x14ac:dyDescent="0.3">
      <c r="A296" s="10" t="s">
        <v>42</v>
      </c>
      <c r="B296" s="8" t="s">
        <v>55</v>
      </c>
      <c r="C296" s="8"/>
      <c r="D296" s="26">
        <f>D297</f>
        <v>227.2</v>
      </c>
      <c r="E296" s="26">
        <f>E297</f>
        <v>227.2</v>
      </c>
      <c r="F296" s="26">
        <f>F297</f>
        <v>227.2</v>
      </c>
    </row>
    <row r="297" spans="1:6" s="27" customFormat="1" ht="31.2" x14ac:dyDescent="0.3">
      <c r="A297" s="28" t="s">
        <v>214</v>
      </c>
      <c r="B297" s="8" t="s">
        <v>55</v>
      </c>
      <c r="C297" s="8">
        <v>600</v>
      </c>
      <c r="D297" s="26">
        <f t="shared" ref="D297:E297" si="102">D298</f>
        <v>227.2</v>
      </c>
      <c r="E297" s="26">
        <f t="shared" si="102"/>
        <v>227.2</v>
      </c>
      <c r="F297" s="26">
        <f>F298</f>
        <v>227.2</v>
      </c>
    </row>
    <row r="298" spans="1:6" s="27" customFormat="1" x14ac:dyDescent="0.3">
      <c r="A298" s="28" t="s">
        <v>15</v>
      </c>
      <c r="B298" s="8" t="s">
        <v>55</v>
      </c>
      <c r="C298" s="8">
        <v>610</v>
      </c>
      <c r="D298" s="13">
        <v>227.2</v>
      </c>
      <c r="E298" s="15">
        <v>227.2</v>
      </c>
      <c r="F298" s="15">
        <v>227.2</v>
      </c>
    </row>
    <row r="299" spans="1:6" s="27" customFormat="1" ht="31.2" x14ac:dyDescent="0.3">
      <c r="A299" s="10" t="s">
        <v>47</v>
      </c>
      <c r="B299" s="8" t="s">
        <v>56</v>
      </c>
      <c r="C299" s="8"/>
      <c r="D299" s="26">
        <f>D300</f>
        <v>198513.4</v>
      </c>
      <c r="E299" s="26">
        <f>E300</f>
        <v>195972.8</v>
      </c>
      <c r="F299" s="26">
        <f>F300</f>
        <v>199939.20000000001</v>
      </c>
    </row>
    <row r="300" spans="1:6" s="27" customFormat="1" ht="31.2" x14ac:dyDescent="0.3">
      <c r="A300" s="28" t="s">
        <v>214</v>
      </c>
      <c r="B300" s="8" t="s">
        <v>56</v>
      </c>
      <c r="C300" s="8">
        <v>600</v>
      </c>
      <c r="D300" s="26">
        <f t="shared" ref="D300:E300" si="103">D301</f>
        <v>198513.4</v>
      </c>
      <c r="E300" s="26">
        <f t="shared" si="103"/>
        <v>195972.8</v>
      </c>
      <c r="F300" s="26">
        <f>F301</f>
        <v>199939.20000000001</v>
      </c>
    </row>
    <row r="301" spans="1:6" s="27" customFormat="1" x14ac:dyDescent="0.3">
      <c r="A301" s="28" t="s">
        <v>15</v>
      </c>
      <c r="B301" s="8" t="s">
        <v>56</v>
      </c>
      <c r="C301" s="8">
        <v>610</v>
      </c>
      <c r="D301" s="13">
        <f>198496.8+16.6</f>
        <v>198513.4</v>
      </c>
      <c r="E301" s="15">
        <v>195972.8</v>
      </c>
      <c r="F301" s="15">
        <v>199939.20000000001</v>
      </c>
    </row>
    <row r="302" spans="1:6" s="27" customFormat="1" ht="93.6" x14ac:dyDescent="0.3">
      <c r="A302" s="57" t="s">
        <v>140</v>
      </c>
      <c r="B302" s="38" t="s">
        <v>164</v>
      </c>
      <c r="C302" s="38"/>
      <c r="D302" s="26">
        <f>D303</f>
        <v>544.29999999999995</v>
      </c>
      <c r="E302" s="26">
        <f t="shared" ref="E302:F302" si="104">E303</f>
        <v>544.29999999999995</v>
      </c>
      <c r="F302" s="26">
        <f t="shared" si="104"/>
        <v>544.29999999999995</v>
      </c>
    </row>
    <row r="303" spans="1:6" s="27" customFormat="1" ht="46.8" x14ac:dyDescent="0.3">
      <c r="A303" s="28" t="s">
        <v>220</v>
      </c>
      <c r="B303" s="38" t="s">
        <v>164</v>
      </c>
      <c r="C303" s="38">
        <v>100</v>
      </c>
      <c r="D303" s="26">
        <f t="shared" ref="D303:E303" si="105">D304</f>
        <v>544.29999999999995</v>
      </c>
      <c r="E303" s="26">
        <f t="shared" si="105"/>
        <v>544.29999999999995</v>
      </c>
      <c r="F303" s="26">
        <f>F304</f>
        <v>544.29999999999995</v>
      </c>
    </row>
    <row r="304" spans="1:6" s="27" customFormat="1" x14ac:dyDescent="0.3">
      <c r="A304" s="28" t="s">
        <v>7</v>
      </c>
      <c r="B304" s="38" t="s">
        <v>164</v>
      </c>
      <c r="C304" s="38">
        <v>120</v>
      </c>
      <c r="D304" s="41">
        <v>544.29999999999995</v>
      </c>
      <c r="E304" s="41">
        <v>544.29999999999995</v>
      </c>
      <c r="F304" s="41">
        <v>544.29999999999995</v>
      </c>
    </row>
    <row r="305" spans="1:6" s="27" customFormat="1" ht="46.8" x14ac:dyDescent="0.3">
      <c r="A305" s="10" t="s">
        <v>173</v>
      </c>
      <c r="B305" s="8" t="s">
        <v>187</v>
      </c>
      <c r="C305" s="8"/>
      <c r="D305" s="9">
        <f>D306</f>
        <v>1457.9</v>
      </c>
      <c r="E305" s="9">
        <f t="shared" ref="E305:F306" si="106">E306</f>
        <v>1457.9</v>
      </c>
      <c r="F305" s="9">
        <f t="shared" si="106"/>
        <v>1457.9</v>
      </c>
    </row>
    <row r="306" spans="1:6" s="27" customFormat="1" x14ac:dyDescent="0.3">
      <c r="A306" s="52" t="s">
        <v>11</v>
      </c>
      <c r="B306" s="8" t="s">
        <v>187</v>
      </c>
      <c r="C306" s="8">
        <v>200</v>
      </c>
      <c r="D306" s="9">
        <f>D307</f>
        <v>1457.9</v>
      </c>
      <c r="E306" s="9">
        <f t="shared" si="106"/>
        <v>1457.9</v>
      </c>
      <c r="F306" s="9">
        <f t="shared" si="106"/>
        <v>1457.9</v>
      </c>
    </row>
    <row r="307" spans="1:6" s="27" customFormat="1" ht="31.2" x14ac:dyDescent="0.3">
      <c r="A307" s="52" t="s">
        <v>12</v>
      </c>
      <c r="B307" s="8" t="s">
        <v>187</v>
      </c>
      <c r="C307" s="8">
        <v>240</v>
      </c>
      <c r="D307" s="13">
        <v>1457.9</v>
      </c>
      <c r="E307" s="13">
        <v>1457.9</v>
      </c>
      <c r="F307" s="13">
        <v>1457.9</v>
      </c>
    </row>
    <row r="308" spans="1:6" s="27" customFormat="1" ht="54.75" customHeight="1" x14ac:dyDescent="0.3">
      <c r="A308" s="81" t="s">
        <v>228</v>
      </c>
      <c r="B308" s="8" t="s">
        <v>229</v>
      </c>
      <c r="C308" s="8"/>
      <c r="D308" s="9">
        <f>D309</f>
        <v>33.6</v>
      </c>
      <c r="E308" s="9">
        <f t="shared" ref="E308:F308" si="107">E309</f>
        <v>33.6</v>
      </c>
      <c r="F308" s="9">
        <f t="shared" si="107"/>
        <v>33.6</v>
      </c>
    </row>
    <row r="309" spans="1:6" s="27" customFormat="1" ht="31.2" x14ac:dyDescent="0.3">
      <c r="A309" s="28" t="s">
        <v>214</v>
      </c>
      <c r="B309" s="8" t="s">
        <v>229</v>
      </c>
      <c r="C309" s="8">
        <v>600</v>
      </c>
      <c r="D309" s="26">
        <f t="shared" ref="D309:E309" si="108">D310</f>
        <v>33.6</v>
      </c>
      <c r="E309" s="26">
        <f t="shared" si="108"/>
        <v>33.6</v>
      </c>
      <c r="F309" s="26">
        <f>F310</f>
        <v>33.6</v>
      </c>
    </row>
    <row r="310" spans="1:6" s="27" customFormat="1" x14ac:dyDescent="0.3">
      <c r="A310" s="28" t="s">
        <v>15</v>
      </c>
      <c r="B310" s="8" t="s">
        <v>229</v>
      </c>
      <c r="C310" s="8">
        <v>610</v>
      </c>
      <c r="D310" s="12">
        <v>33.6</v>
      </c>
      <c r="E310" s="12">
        <v>33.6</v>
      </c>
      <c r="F310" s="26">
        <v>33.6</v>
      </c>
    </row>
    <row r="311" spans="1:6" s="27" customFormat="1" ht="62.4" x14ac:dyDescent="0.3">
      <c r="A311" s="10" t="s">
        <v>87</v>
      </c>
      <c r="B311" s="8" t="s">
        <v>57</v>
      </c>
      <c r="C311" s="8"/>
      <c r="D311" s="26">
        <f>D312</f>
        <v>3163.7</v>
      </c>
      <c r="E311" s="26">
        <f>E312</f>
        <v>3163.7</v>
      </c>
      <c r="F311" s="26">
        <f>F312</f>
        <v>3163.7</v>
      </c>
    </row>
    <row r="312" spans="1:6" s="27" customFormat="1" ht="31.2" x14ac:dyDescent="0.3">
      <c r="A312" s="28" t="s">
        <v>214</v>
      </c>
      <c r="B312" s="8" t="s">
        <v>57</v>
      </c>
      <c r="C312" s="8">
        <v>600</v>
      </c>
      <c r="D312" s="26">
        <f t="shared" ref="D312:E312" si="109">D313</f>
        <v>3163.7</v>
      </c>
      <c r="E312" s="26">
        <f t="shared" si="109"/>
        <v>3163.7</v>
      </c>
      <c r="F312" s="26">
        <f>F313</f>
        <v>3163.7</v>
      </c>
    </row>
    <row r="313" spans="1:6" s="27" customFormat="1" x14ac:dyDescent="0.3">
      <c r="A313" s="28" t="s">
        <v>15</v>
      </c>
      <c r="B313" s="8" t="s">
        <v>57</v>
      </c>
      <c r="C313" s="8">
        <v>610</v>
      </c>
      <c r="D313" s="9">
        <v>3163.7</v>
      </c>
      <c r="E313" s="15">
        <v>3163.7</v>
      </c>
      <c r="F313" s="15">
        <v>3163.7</v>
      </c>
    </row>
    <row r="314" spans="1:6" s="27" customFormat="1" ht="124.8" x14ac:dyDescent="0.3">
      <c r="A314" s="10" t="s">
        <v>89</v>
      </c>
      <c r="B314" s="8" t="s">
        <v>50</v>
      </c>
      <c r="C314" s="8"/>
      <c r="D314" s="26">
        <f t="shared" ref="D314:E314" si="110">D315+D317</f>
        <v>126.89999999999999</v>
      </c>
      <c r="E314" s="26">
        <f t="shared" si="110"/>
        <v>131.5</v>
      </c>
      <c r="F314" s="26">
        <f>F315+F317</f>
        <v>136.30000000000001</v>
      </c>
    </row>
    <row r="315" spans="1:6" s="27" customFormat="1" ht="46.8" x14ac:dyDescent="0.3">
      <c r="A315" s="28" t="s">
        <v>220</v>
      </c>
      <c r="B315" s="8" t="s">
        <v>50</v>
      </c>
      <c r="C315" s="8">
        <v>100</v>
      </c>
      <c r="D315" s="26">
        <f t="shared" ref="D315:E315" si="111">D316</f>
        <v>111.8</v>
      </c>
      <c r="E315" s="26">
        <f t="shared" si="111"/>
        <v>116.5</v>
      </c>
      <c r="F315" s="26">
        <f>F316</f>
        <v>121.3</v>
      </c>
    </row>
    <row r="316" spans="1:6" s="27" customFormat="1" x14ac:dyDescent="0.3">
      <c r="A316" s="10" t="s">
        <v>32</v>
      </c>
      <c r="B316" s="8" t="s">
        <v>50</v>
      </c>
      <c r="C316" s="8">
        <v>110</v>
      </c>
      <c r="D316" s="9">
        <v>111.8</v>
      </c>
      <c r="E316" s="15">
        <v>116.5</v>
      </c>
      <c r="F316" s="15">
        <v>121.3</v>
      </c>
    </row>
    <row r="317" spans="1:6" s="27" customFormat="1" x14ac:dyDescent="0.3">
      <c r="A317" s="28" t="s">
        <v>11</v>
      </c>
      <c r="B317" s="8" t="s">
        <v>50</v>
      </c>
      <c r="C317" s="8">
        <v>200</v>
      </c>
      <c r="D317" s="26">
        <f t="shared" ref="D317:E317" si="112">D318</f>
        <v>15.1</v>
      </c>
      <c r="E317" s="26">
        <f t="shared" si="112"/>
        <v>15</v>
      </c>
      <c r="F317" s="26">
        <f>F318</f>
        <v>15</v>
      </c>
    </row>
    <row r="318" spans="1:6" s="27" customFormat="1" ht="31.2" x14ac:dyDescent="0.3">
      <c r="A318" s="30" t="s">
        <v>12</v>
      </c>
      <c r="B318" s="8" t="s">
        <v>50</v>
      </c>
      <c r="C318" s="8">
        <v>240</v>
      </c>
      <c r="D318" s="9">
        <f>15+0.1</f>
        <v>15.1</v>
      </c>
      <c r="E318" s="15">
        <v>15</v>
      </c>
      <c r="F318" s="15">
        <v>15</v>
      </c>
    </row>
    <row r="319" spans="1:6" s="27" customFormat="1" ht="62.4" x14ac:dyDescent="0.3">
      <c r="A319" s="10" t="s">
        <v>48</v>
      </c>
      <c r="B319" s="58" t="s">
        <v>49</v>
      </c>
      <c r="C319" s="8"/>
      <c r="D319" s="26">
        <f t="shared" ref="D319:E319" si="113">D320+D322</f>
        <v>73.099999999999994</v>
      </c>
      <c r="E319" s="26">
        <f t="shared" si="113"/>
        <v>75.5</v>
      </c>
      <c r="F319" s="26">
        <f>F320+F322</f>
        <v>78</v>
      </c>
    </row>
    <row r="320" spans="1:6" s="27" customFormat="1" ht="46.8" x14ac:dyDescent="0.3">
      <c r="A320" s="28" t="s">
        <v>220</v>
      </c>
      <c r="B320" s="58" t="s">
        <v>49</v>
      </c>
      <c r="C320" s="8">
        <v>100</v>
      </c>
      <c r="D320" s="26">
        <f t="shared" ref="D320:E320" si="114">D321</f>
        <v>63.1</v>
      </c>
      <c r="E320" s="26">
        <f t="shared" si="114"/>
        <v>65.5</v>
      </c>
      <c r="F320" s="26">
        <f>F321</f>
        <v>68</v>
      </c>
    </row>
    <row r="321" spans="1:6" s="27" customFormat="1" x14ac:dyDescent="0.3">
      <c r="A321" s="10" t="s">
        <v>32</v>
      </c>
      <c r="B321" s="58" t="s">
        <v>49</v>
      </c>
      <c r="C321" s="8">
        <v>110</v>
      </c>
      <c r="D321" s="9">
        <v>63.1</v>
      </c>
      <c r="E321" s="9">
        <v>65.5</v>
      </c>
      <c r="F321" s="13">
        <v>68</v>
      </c>
    </row>
    <row r="322" spans="1:6" s="27" customFormat="1" x14ac:dyDescent="0.3">
      <c r="A322" s="28" t="s">
        <v>11</v>
      </c>
      <c r="B322" s="58" t="s">
        <v>49</v>
      </c>
      <c r="C322" s="8">
        <v>200</v>
      </c>
      <c r="D322" s="26">
        <f t="shared" ref="D322:E322" si="115">D323</f>
        <v>10</v>
      </c>
      <c r="E322" s="26">
        <f t="shared" si="115"/>
        <v>10</v>
      </c>
      <c r="F322" s="26">
        <f>F323</f>
        <v>10</v>
      </c>
    </row>
    <row r="323" spans="1:6" s="27" customFormat="1" ht="31.2" x14ac:dyDescent="0.3">
      <c r="A323" s="30" t="s">
        <v>12</v>
      </c>
      <c r="B323" s="58" t="s">
        <v>49</v>
      </c>
      <c r="C323" s="8">
        <v>240</v>
      </c>
      <c r="D323" s="13">
        <v>10</v>
      </c>
      <c r="E323" s="13">
        <v>10</v>
      </c>
      <c r="F323" s="13">
        <v>10</v>
      </c>
    </row>
    <row r="324" spans="1:6" s="27" customFormat="1" ht="46.8" x14ac:dyDescent="0.3">
      <c r="A324" s="10" t="s">
        <v>101</v>
      </c>
      <c r="B324" s="8" t="s">
        <v>52</v>
      </c>
      <c r="C324" s="8"/>
      <c r="D324" s="26">
        <f t="shared" ref="D324:F325" si="116">D325</f>
        <v>2246.6999999999998</v>
      </c>
      <c r="E324" s="26">
        <f t="shared" si="116"/>
        <v>2246.6999999999998</v>
      </c>
      <c r="F324" s="26">
        <f t="shared" si="116"/>
        <v>2246.6999999999998</v>
      </c>
    </row>
    <row r="325" spans="1:6" s="46" customFormat="1" ht="18" x14ac:dyDescent="0.35">
      <c r="A325" s="10" t="s">
        <v>53</v>
      </c>
      <c r="B325" s="8" t="s">
        <v>52</v>
      </c>
      <c r="C325" s="8">
        <v>300</v>
      </c>
      <c r="D325" s="26">
        <f t="shared" si="116"/>
        <v>2246.6999999999998</v>
      </c>
      <c r="E325" s="26">
        <f t="shared" si="116"/>
        <v>2246.6999999999998</v>
      </c>
      <c r="F325" s="26">
        <f t="shared" si="116"/>
        <v>2246.6999999999998</v>
      </c>
    </row>
    <row r="326" spans="1:6" s="27" customFormat="1" x14ac:dyDescent="0.3">
      <c r="A326" s="10" t="s">
        <v>18</v>
      </c>
      <c r="B326" s="8" t="s">
        <v>52</v>
      </c>
      <c r="C326" s="8">
        <v>310</v>
      </c>
      <c r="D326" s="9">
        <v>2246.6999999999998</v>
      </c>
      <c r="E326" s="15">
        <v>2246.6999999999998</v>
      </c>
      <c r="F326" s="15">
        <v>2246.6999999999998</v>
      </c>
    </row>
    <row r="327" spans="1:6" s="25" customFormat="1" x14ac:dyDescent="0.3">
      <c r="A327" s="28" t="s">
        <v>191</v>
      </c>
      <c r="B327" s="8" t="s">
        <v>34</v>
      </c>
      <c r="C327" s="8"/>
      <c r="D327" s="26">
        <f>D332+D339+D342+D328</f>
        <v>1829.1999999999998</v>
      </c>
      <c r="E327" s="26">
        <f t="shared" ref="E327:F327" si="117">E332+E339+E342+E328</f>
        <v>1145.2</v>
      </c>
      <c r="F327" s="26">
        <f t="shared" si="117"/>
        <v>1178.0999999999999</v>
      </c>
    </row>
    <row r="328" spans="1:6" s="25" customFormat="1" ht="31.2" x14ac:dyDescent="0.3">
      <c r="A328" s="99" t="s">
        <v>342</v>
      </c>
      <c r="B328" s="100" t="s">
        <v>343</v>
      </c>
      <c r="C328" s="100"/>
      <c r="D328" s="101">
        <f>D329</f>
        <v>82.5</v>
      </c>
      <c r="E328" s="101">
        <f t="shared" ref="E328:F330" si="118">E329</f>
        <v>0</v>
      </c>
      <c r="F328" s="101">
        <f t="shared" si="118"/>
        <v>0</v>
      </c>
    </row>
    <row r="329" spans="1:6" s="25" customFormat="1" ht="31.2" x14ac:dyDescent="0.3">
      <c r="A329" s="99" t="s">
        <v>341</v>
      </c>
      <c r="B329" s="100" t="s">
        <v>340</v>
      </c>
      <c r="C329" s="100"/>
      <c r="D329" s="101">
        <f>D330</f>
        <v>82.5</v>
      </c>
      <c r="E329" s="101">
        <f t="shared" si="118"/>
        <v>0</v>
      </c>
      <c r="F329" s="101">
        <f t="shared" si="118"/>
        <v>0</v>
      </c>
    </row>
    <row r="330" spans="1:6" s="25" customFormat="1" x14ac:dyDescent="0.3">
      <c r="A330" s="102" t="s">
        <v>11</v>
      </c>
      <c r="B330" s="100" t="s">
        <v>340</v>
      </c>
      <c r="C330" s="100">
        <v>200</v>
      </c>
      <c r="D330" s="101">
        <f>D331</f>
        <v>82.5</v>
      </c>
      <c r="E330" s="101">
        <f t="shared" si="118"/>
        <v>0</v>
      </c>
      <c r="F330" s="101">
        <f t="shared" si="118"/>
        <v>0</v>
      </c>
    </row>
    <row r="331" spans="1:6" s="25" customFormat="1" ht="31.2" x14ac:dyDescent="0.3">
      <c r="A331" s="102" t="s">
        <v>12</v>
      </c>
      <c r="B331" s="100" t="s">
        <v>340</v>
      </c>
      <c r="C331" s="100">
        <v>240</v>
      </c>
      <c r="D331" s="101">
        <v>82.5</v>
      </c>
      <c r="E331" s="101">
        <v>0</v>
      </c>
      <c r="F331" s="101">
        <v>0</v>
      </c>
    </row>
    <row r="332" spans="1:6" s="27" customFormat="1" ht="46.8" x14ac:dyDescent="0.3">
      <c r="A332" s="59" t="s">
        <v>61</v>
      </c>
      <c r="B332" s="8" t="s">
        <v>62</v>
      </c>
      <c r="C332" s="8"/>
      <c r="D332" s="26">
        <f>D334+D337</f>
        <v>612.29999999999995</v>
      </c>
      <c r="E332" s="26">
        <f t="shared" ref="E332:F332" si="119">E334+E337</f>
        <v>645.20000000000005</v>
      </c>
      <c r="F332" s="26">
        <f t="shared" si="119"/>
        <v>678.1</v>
      </c>
    </row>
    <row r="333" spans="1:6" s="27" customFormat="1" ht="31.2" x14ac:dyDescent="0.3">
      <c r="A333" s="59" t="s">
        <v>224</v>
      </c>
      <c r="B333" s="8" t="s">
        <v>111</v>
      </c>
      <c r="C333" s="8"/>
      <c r="D333" s="26">
        <f>D334</f>
        <v>563.79999999999995</v>
      </c>
      <c r="E333" s="26">
        <f t="shared" ref="E333:F333" si="120">E334</f>
        <v>595.1</v>
      </c>
      <c r="F333" s="26">
        <f t="shared" si="120"/>
        <v>626.4</v>
      </c>
    </row>
    <row r="334" spans="1:6" s="27" customFormat="1" ht="46.8" x14ac:dyDescent="0.3">
      <c r="A334" s="28" t="s">
        <v>220</v>
      </c>
      <c r="B334" s="8" t="s">
        <v>111</v>
      </c>
      <c r="C334" s="8">
        <v>100</v>
      </c>
      <c r="D334" s="26">
        <f t="shared" ref="D334:E334" si="121">D335</f>
        <v>563.79999999999995</v>
      </c>
      <c r="E334" s="26">
        <f t="shared" si="121"/>
        <v>595.1</v>
      </c>
      <c r="F334" s="26">
        <f>F335</f>
        <v>626.4</v>
      </c>
    </row>
    <row r="335" spans="1:6" s="27" customFormat="1" x14ac:dyDescent="0.3">
      <c r="A335" s="28" t="s">
        <v>7</v>
      </c>
      <c r="B335" s="8" t="s">
        <v>111</v>
      </c>
      <c r="C335" s="8">
        <v>120</v>
      </c>
      <c r="D335" s="13">
        <v>563.79999999999995</v>
      </c>
      <c r="E335" s="13">
        <v>595.1</v>
      </c>
      <c r="F335" s="13">
        <v>626.4</v>
      </c>
    </row>
    <row r="336" spans="1:6" s="27" customFormat="1" ht="31.2" x14ac:dyDescent="0.3">
      <c r="A336" s="28" t="s">
        <v>194</v>
      </c>
      <c r="B336" s="8" t="s">
        <v>97</v>
      </c>
      <c r="C336" s="8"/>
      <c r="D336" s="12">
        <f>D337</f>
        <v>48.5</v>
      </c>
      <c r="E336" s="12">
        <f t="shared" ref="E336:F336" si="122">E337</f>
        <v>50.1</v>
      </c>
      <c r="F336" s="12">
        <f t="shared" si="122"/>
        <v>51.7</v>
      </c>
    </row>
    <row r="337" spans="1:12" s="27" customFormat="1" ht="46.8" x14ac:dyDescent="0.3">
      <c r="A337" s="28" t="s">
        <v>220</v>
      </c>
      <c r="B337" s="8" t="s">
        <v>97</v>
      </c>
      <c r="C337" s="8">
        <v>100</v>
      </c>
      <c r="D337" s="26">
        <f t="shared" ref="D337:E337" si="123">D338</f>
        <v>48.5</v>
      </c>
      <c r="E337" s="26">
        <f t="shared" si="123"/>
        <v>50.1</v>
      </c>
      <c r="F337" s="26">
        <f>F338</f>
        <v>51.7</v>
      </c>
    </row>
    <row r="338" spans="1:12" s="27" customFormat="1" x14ac:dyDescent="0.3">
      <c r="A338" s="28" t="s">
        <v>7</v>
      </c>
      <c r="B338" s="8" t="s">
        <v>97</v>
      </c>
      <c r="C338" s="8">
        <v>120</v>
      </c>
      <c r="D338" s="13">
        <v>48.5</v>
      </c>
      <c r="E338" s="13">
        <v>50.1</v>
      </c>
      <c r="F338" s="13">
        <v>51.7</v>
      </c>
    </row>
    <row r="339" spans="1:12" s="27" customFormat="1" x14ac:dyDescent="0.3">
      <c r="A339" s="68" t="s">
        <v>198</v>
      </c>
      <c r="B339" s="8" t="s">
        <v>197</v>
      </c>
      <c r="C339" s="8"/>
      <c r="D339" s="26">
        <f t="shared" ref="D339:F339" si="124">D340</f>
        <v>500</v>
      </c>
      <c r="E339" s="26">
        <f t="shared" si="124"/>
        <v>500</v>
      </c>
      <c r="F339" s="26">
        <f t="shared" si="124"/>
        <v>500</v>
      </c>
    </row>
    <row r="340" spans="1:12" s="27" customFormat="1" x14ac:dyDescent="0.3">
      <c r="A340" s="28" t="s">
        <v>13</v>
      </c>
      <c r="B340" s="8" t="s">
        <v>197</v>
      </c>
      <c r="C340" s="38">
        <v>800</v>
      </c>
      <c r="D340" s="34">
        <f>D341</f>
        <v>500</v>
      </c>
      <c r="E340" s="34">
        <f t="shared" ref="E340:F340" si="125">E341</f>
        <v>500</v>
      </c>
      <c r="F340" s="34">
        <f t="shared" si="125"/>
        <v>500</v>
      </c>
    </row>
    <row r="341" spans="1:12" s="27" customFormat="1" ht="46.8" x14ac:dyDescent="0.3">
      <c r="A341" s="71" t="s">
        <v>193</v>
      </c>
      <c r="B341" s="8" t="s">
        <v>197</v>
      </c>
      <c r="C341" s="38">
        <v>810</v>
      </c>
      <c r="D341" s="34">
        <v>500</v>
      </c>
      <c r="E341" s="78">
        <v>500</v>
      </c>
      <c r="F341" s="34">
        <v>500</v>
      </c>
    </row>
    <row r="342" spans="1:12" s="27" customFormat="1" ht="31.2" x14ac:dyDescent="0.3">
      <c r="A342" s="10" t="s">
        <v>334</v>
      </c>
      <c r="B342" s="8" t="s">
        <v>335</v>
      </c>
      <c r="C342" s="8"/>
      <c r="D342" s="13">
        <f>D343</f>
        <v>634.4</v>
      </c>
      <c r="E342" s="13">
        <f t="shared" ref="E342:F343" si="126">E343</f>
        <v>0</v>
      </c>
      <c r="F342" s="13">
        <f t="shared" si="126"/>
        <v>0</v>
      </c>
    </row>
    <row r="343" spans="1:12" s="27" customFormat="1" ht="46.8" x14ac:dyDescent="0.3">
      <c r="A343" s="10" t="s">
        <v>225</v>
      </c>
      <c r="B343" s="8" t="s">
        <v>335</v>
      </c>
      <c r="C343" s="8">
        <v>100</v>
      </c>
      <c r="D343" s="13">
        <f>D344</f>
        <v>634.4</v>
      </c>
      <c r="E343" s="13">
        <f t="shared" si="126"/>
        <v>0</v>
      </c>
      <c r="F343" s="13">
        <f t="shared" si="126"/>
        <v>0</v>
      </c>
    </row>
    <row r="344" spans="1:12" s="27" customFormat="1" x14ac:dyDescent="0.3">
      <c r="A344" s="52" t="s">
        <v>7</v>
      </c>
      <c r="B344" s="8" t="s">
        <v>335</v>
      </c>
      <c r="C344" s="20">
        <v>120</v>
      </c>
      <c r="D344" s="13">
        <v>634.4</v>
      </c>
      <c r="E344" s="13">
        <v>0</v>
      </c>
      <c r="F344" s="13">
        <v>0</v>
      </c>
    </row>
    <row r="345" spans="1:12" s="25" customFormat="1" x14ac:dyDescent="0.3">
      <c r="A345" s="44" t="s">
        <v>120</v>
      </c>
      <c r="B345" s="37" t="s">
        <v>28</v>
      </c>
      <c r="C345" s="37"/>
      <c r="D345" s="24">
        <f>D346+D355+D373+D380</f>
        <v>42497.799999999996</v>
      </c>
      <c r="E345" s="24">
        <f>E346+E355+E373+E380</f>
        <v>38099.299999999996</v>
      </c>
      <c r="F345" s="24">
        <f>F346+F355+F373+F380</f>
        <v>41648</v>
      </c>
      <c r="G345" s="48">
        <f>D351+D358+D361+D369</f>
        <v>36756.199999999997</v>
      </c>
      <c r="H345" s="48">
        <f>E351+E358+E361+E369</f>
        <v>34111.4</v>
      </c>
      <c r="I345" s="48">
        <f>F351+F358+F361+F369</f>
        <v>37508.1</v>
      </c>
      <c r="J345" s="48"/>
      <c r="K345" s="48"/>
      <c r="L345" s="48"/>
    </row>
    <row r="346" spans="1:12" s="27" customFormat="1" x14ac:dyDescent="0.3">
      <c r="A346" s="28" t="s">
        <v>6</v>
      </c>
      <c r="B346" s="38" t="s">
        <v>80</v>
      </c>
      <c r="C346" s="38"/>
      <c r="D346" s="26">
        <f>D347+D352</f>
        <v>2629.5</v>
      </c>
      <c r="E346" s="26">
        <f t="shared" ref="E346:F346" si="127">E347</f>
        <v>2318.6</v>
      </c>
      <c r="F346" s="26">
        <f t="shared" si="127"/>
        <v>2411.4</v>
      </c>
    </row>
    <row r="347" spans="1:12" s="27" customFormat="1" x14ac:dyDescent="0.3">
      <c r="A347" s="28" t="s">
        <v>8</v>
      </c>
      <c r="B347" s="38" t="s">
        <v>70</v>
      </c>
      <c r="C347" s="38"/>
      <c r="D347" s="26">
        <f>D350+D348</f>
        <v>2229.5</v>
      </c>
      <c r="E347" s="26">
        <f t="shared" ref="E347:F347" si="128">E350+E348</f>
        <v>2318.6</v>
      </c>
      <c r="F347" s="26">
        <f t="shared" si="128"/>
        <v>2411.4</v>
      </c>
    </row>
    <row r="348" spans="1:12" s="27" customFormat="1" ht="46.8" x14ac:dyDescent="0.3">
      <c r="A348" s="28" t="s">
        <v>225</v>
      </c>
      <c r="B348" s="38" t="s">
        <v>70</v>
      </c>
      <c r="C348" s="38">
        <v>100</v>
      </c>
      <c r="D348" s="26">
        <f>D349</f>
        <v>1850.7</v>
      </c>
      <c r="E348" s="26">
        <f t="shared" ref="E348:F348" si="129">E349</f>
        <v>1924.7</v>
      </c>
      <c r="F348" s="26">
        <f t="shared" si="129"/>
        <v>2001.7</v>
      </c>
    </row>
    <row r="349" spans="1:12" s="27" customFormat="1" x14ac:dyDescent="0.3">
      <c r="A349" s="28" t="s">
        <v>7</v>
      </c>
      <c r="B349" s="38" t="s">
        <v>70</v>
      </c>
      <c r="C349" s="38">
        <v>120</v>
      </c>
      <c r="D349" s="26">
        <v>1850.7</v>
      </c>
      <c r="E349" s="26">
        <v>1924.7</v>
      </c>
      <c r="F349" s="26">
        <v>2001.7</v>
      </c>
    </row>
    <row r="350" spans="1:12" s="27" customFormat="1" x14ac:dyDescent="0.3">
      <c r="A350" s="10" t="s">
        <v>11</v>
      </c>
      <c r="B350" s="38" t="s">
        <v>70</v>
      </c>
      <c r="C350" s="38">
        <v>200</v>
      </c>
      <c r="D350" s="26">
        <f t="shared" ref="D350:E350" si="130">D351</f>
        <v>378.8</v>
      </c>
      <c r="E350" s="26">
        <f t="shared" si="130"/>
        <v>393.9</v>
      </c>
      <c r="F350" s="26">
        <f>F351</f>
        <v>409.7</v>
      </c>
    </row>
    <row r="351" spans="1:12" s="27" customFormat="1" ht="31.2" x14ac:dyDescent="0.3">
      <c r="A351" s="10" t="s">
        <v>12</v>
      </c>
      <c r="B351" s="38" t="s">
        <v>70</v>
      </c>
      <c r="C351" s="38">
        <v>240</v>
      </c>
      <c r="D351" s="13">
        <v>378.8</v>
      </c>
      <c r="E351" s="13">
        <v>393.9</v>
      </c>
      <c r="F351" s="13">
        <v>409.7</v>
      </c>
    </row>
    <row r="352" spans="1:12" s="27" customFormat="1" x14ac:dyDescent="0.3">
      <c r="A352" s="10" t="s">
        <v>336</v>
      </c>
      <c r="B352" s="8" t="s">
        <v>337</v>
      </c>
      <c r="C352" s="8"/>
      <c r="D352" s="13">
        <f>D353</f>
        <v>400</v>
      </c>
      <c r="E352" s="13">
        <f t="shared" ref="E352:F353" si="131">E353</f>
        <v>0</v>
      </c>
      <c r="F352" s="13">
        <f t="shared" si="131"/>
        <v>0</v>
      </c>
    </row>
    <row r="353" spans="1:6" s="27" customFormat="1" x14ac:dyDescent="0.3">
      <c r="A353" s="10" t="s">
        <v>11</v>
      </c>
      <c r="B353" s="8" t="s">
        <v>337</v>
      </c>
      <c r="C353" s="8">
        <v>200</v>
      </c>
      <c r="D353" s="13">
        <f>D354</f>
        <v>400</v>
      </c>
      <c r="E353" s="13">
        <f t="shared" si="131"/>
        <v>0</v>
      </c>
      <c r="F353" s="13">
        <f t="shared" si="131"/>
        <v>0</v>
      </c>
    </row>
    <row r="354" spans="1:6" s="27" customFormat="1" ht="31.2" x14ac:dyDescent="0.3">
      <c r="A354" s="10" t="s">
        <v>12</v>
      </c>
      <c r="B354" s="8" t="s">
        <v>337</v>
      </c>
      <c r="C354" s="8">
        <v>240</v>
      </c>
      <c r="D354" s="13">
        <v>400</v>
      </c>
      <c r="E354" s="13">
        <v>0</v>
      </c>
      <c r="F354" s="13">
        <v>0</v>
      </c>
    </row>
    <row r="355" spans="1:6" s="27" customFormat="1" x14ac:dyDescent="0.3">
      <c r="A355" s="10" t="s">
        <v>9</v>
      </c>
      <c r="B355" s="38" t="s">
        <v>63</v>
      </c>
      <c r="C355" s="38"/>
      <c r="D355" s="26">
        <f>D356+D359+D367+D364+D370</f>
        <v>38233.299999999996</v>
      </c>
      <c r="E355" s="26">
        <f t="shared" ref="E355:F355" si="132">E356+E359+E367+E364+E370</f>
        <v>35640.699999999997</v>
      </c>
      <c r="F355" s="26">
        <f t="shared" si="132"/>
        <v>39091.599999999999</v>
      </c>
    </row>
    <row r="356" spans="1:6" s="27" customFormat="1" x14ac:dyDescent="0.3">
      <c r="A356" s="10" t="s">
        <v>103</v>
      </c>
      <c r="B356" s="38" t="s">
        <v>102</v>
      </c>
      <c r="C356" s="38"/>
      <c r="D356" s="26">
        <f t="shared" ref="D356:E357" si="133">D357</f>
        <v>2665.9</v>
      </c>
      <c r="E356" s="26">
        <f t="shared" si="133"/>
        <v>2772.5</v>
      </c>
      <c r="F356" s="26">
        <f>F357</f>
        <v>2883.4</v>
      </c>
    </row>
    <row r="357" spans="1:6" s="27" customFormat="1" ht="46.8" x14ac:dyDescent="0.3">
      <c r="A357" s="28" t="s">
        <v>225</v>
      </c>
      <c r="B357" s="38" t="s">
        <v>102</v>
      </c>
      <c r="C357" s="38">
        <v>100</v>
      </c>
      <c r="D357" s="26">
        <f t="shared" si="133"/>
        <v>2665.9</v>
      </c>
      <c r="E357" s="26">
        <f t="shared" si="133"/>
        <v>2772.5</v>
      </c>
      <c r="F357" s="26">
        <f>F358</f>
        <v>2883.4</v>
      </c>
    </row>
    <row r="358" spans="1:6" s="27" customFormat="1" x14ac:dyDescent="0.3">
      <c r="A358" s="28" t="s">
        <v>7</v>
      </c>
      <c r="B358" s="38" t="s">
        <v>102</v>
      </c>
      <c r="C358" s="38">
        <v>120</v>
      </c>
      <c r="D358" s="13">
        <v>2665.9</v>
      </c>
      <c r="E358" s="13">
        <v>2772.5</v>
      </c>
      <c r="F358" s="13">
        <v>2883.4</v>
      </c>
    </row>
    <row r="359" spans="1:6" s="27" customFormat="1" x14ac:dyDescent="0.3">
      <c r="A359" s="10" t="s">
        <v>10</v>
      </c>
      <c r="B359" s="38" t="s">
        <v>29</v>
      </c>
      <c r="C359" s="38"/>
      <c r="D359" s="26">
        <f>D360+D362</f>
        <v>33647.5</v>
      </c>
      <c r="E359" s="26">
        <f t="shared" ref="E359:F359" si="134">E360+E362</f>
        <v>30881</v>
      </c>
      <c r="F359" s="26">
        <f t="shared" si="134"/>
        <v>34151</v>
      </c>
    </row>
    <row r="360" spans="1:6" s="27" customFormat="1" ht="46.8" x14ac:dyDescent="0.3">
      <c r="A360" s="28" t="s">
        <v>225</v>
      </c>
      <c r="B360" s="38" t="s">
        <v>29</v>
      </c>
      <c r="C360" s="38">
        <v>100</v>
      </c>
      <c r="D360" s="26">
        <f t="shared" ref="D360:E360" si="135">D361</f>
        <v>33607.5</v>
      </c>
      <c r="E360" s="26">
        <f t="shared" si="135"/>
        <v>30841</v>
      </c>
      <c r="F360" s="26">
        <f>F361</f>
        <v>34111</v>
      </c>
    </row>
    <row r="361" spans="1:6" s="27" customFormat="1" x14ac:dyDescent="0.3">
      <c r="A361" s="28" t="s">
        <v>7</v>
      </c>
      <c r="B361" s="38" t="s">
        <v>29</v>
      </c>
      <c r="C361" s="38">
        <v>120</v>
      </c>
      <c r="D361" s="9">
        <f>8934.9+1069.2+20509.1+3094.3</f>
        <v>33607.5</v>
      </c>
      <c r="E361" s="15">
        <f>9292.4+1095+17419.5+3034.1</f>
        <v>30841</v>
      </c>
      <c r="F361" s="15">
        <f>9664+1095+20272.6+3079.4</f>
        <v>34111</v>
      </c>
    </row>
    <row r="362" spans="1:6" s="27" customFormat="1" x14ac:dyDescent="0.3">
      <c r="A362" s="10" t="s">
        <v>11</v>
      </c>
      <c r="B362" s="38" t="s">
        <v>29</v>
      </c>
      <c r="C362" s="38">
        <v>200</v>
      </c>
      <c r="D362" s="9">
        <f>D363</f>
        <v>40</v>
      </c>
      <c r="E362" s="73">
        <f>E363</f>
        <v>40</v>
      </c>
      <c r="F362" s="73">
        <f>F363</f>
        <v>40</v>
      </c>
    </row>
    <row r="363" spans="1:6" s="27" customFormat="1" ht="31.2" x14ac:dyDescent="0.3">
      <c r="A363" s="10" t="s">
        <v>12</v>
      </c>
      <c r="B363" s="38" t="s">
        <v>29</v>
      </c>
      <c r="C363" s="38">
        <v>240</v>
      </c>
      <c r="D363" s="9">
        <v>40</v>
      </c>
      <c r="E363" s="73">
        <v>40</v>
      </c>
      <c r="F363" s="73">
        <v>40</v>
      </c>
    </row>
    <row r="364" spans="1:6" s="27" customFormat="1" ht="31.2" x14ac:dyDescent="0.3">
      <c r="A364" s="10" t="s">
        <v>212</v>
      </c>
      <c r="B364" s="8" t="s">
        <v>213</v>
      </c>
      <c r="C364" s="8"/>
      <c r="D364" s="9">
        <f>D365</f>
        <v>1682.2</v>
      </c>
      <c r="E364" s="9">
        <f t="shared" ref="E364:F364" si="136">E365</f>
        <v>1749.5</v>
      </c>
      <c r="F364" s="9">
        <f t="shared" si="136"/>
        <v>1819.5</v>
      </c>
    </row>
    <row r="365" spans="1:6" s="27" customFormat="1" ht="46.8" x14ac:dyDescent="0.3">
      <c r="A365" s="10" t="s">
        <v>225</v>
      </c>
      <c r="B365" s="8" t="s">
        <v>213</v>
      </c>
      <c r="C365" s="8">
        <v>100</v>
      </c>
      <c r="D365" s="9">
        <f>D366</f>
        <v>1682.2</v>
      </c>
      <c r="E365" s="9">
        <f t="shared" ref="E365:F365" si="137">E366</f>
        <v>1749.5</v>
      </c>
      <c r="F365" s="9">
        <f t="shared" si="137"/>
        <v>1819.5</v>
      </c>
    </row>
    <row r="366" spans="1:6" s="27" customFormat="1" x14ac:dyDescent="0.3">
      <c r="A366" s="10" t="s">
        <v>7</v>
      </c>
      <c r="B366" s="8" t="s">
        <v>213</v>
      </c>
      <c r="C366" s="8">
        <v>120</v>
      </c>
      <c r="D366" s="13">
        <v>1682.2</v>
      </c>
      <c r="E366" s="13">
        <v>1749.5</v>
      </c>
      <c r="F366" s="13">
        <v>1819.5</v>
      </c>
    </row>
    <row r="367" spans="1:6" s="27" customFormat="1" ht="31.2" x14ac:dyDescent="0.3">
      <c r="A367" s="28" t="s">
        <v>64</v>
      </c>
      <c r="B367" s="8" t="s">
        <v>93</v>
      </c>
      <c r="C367" s="8"/>
      <c r="D367" s="26">
        <f t="shared" ref="D367:E368" si="138">D368</f>
        <v>104</v>
      </c>
      <c r="E367" s="26">
        <f t="shared" si="138"/>
        <v>104</v>
      </c>
      <c r="F367" s="26">
        <f>F368</f>
        <v>104</v>
      </c>
    </row>
    <row r="368" spans="1:6" s="27" customFormat="1" x14ac:dyDescent="0.3">
      <c r="A368" s="28" t="s">
        <v>13</v>
      </c>
      <c r="B368" s="8" t="s">
        <v>93</v>
      </c>
      <c r="C368" s="8">
        <v>800</v>
      </c>
      <c r="D368" s="26">
        <f t="shared" si="138"/>
        <v>104</v>
      </c>
      <c r="E368" s="26">
        <f t="shared" si="138"/>
        <v>104</v>
      </c>
      <c r="F368" s="26">
        <f>F369</f>
        <v>104</v>
      </c>
    </row>
    <row r="369" spans="1:6" s="27" customFormat="1" x14ac:dyDescent="0.3">
      <c r="A369" s="28" t="s">
        <v>14</v>
      </c>
      <c r="B369" s="60" t="s">
        <v>93</v>
      </c>
      <c r="C369" s="8">
        <v>850</v>
      </c>
      <c r="D369" s="12">
        <f>4+100</f>
        <v>104</v>
      </c>
      <c r="E369" s="12">
        <f>4+100</f>
        <v>104</v>
      </c>
      <c r="F369" s="26">
        <f>4+100</f>
        <v>104</v>
      </c>
    </row>
    <row r="370" spans="1:6" s="27" customFormat="1" ht="31.2" x14ac:dyDescent="0.3">
      <c r="A370" s="79" t="s">
        <v>230</v>
      </c>
      <c r="B370" s="60" t="s">
        <v>231</v>
      </c>
      <c r="C370" s="60"/>
      <c r="D370" s="13">
        <f>D371</f>
        <v>133.69999999999999</v>
      </c>
      <c r="E370" s="13">
        <f t="shared" ref="E370:F371" si="139">E371</f>
        <v>133.69999999999999</v>
      </c>
      <c r="F370" s="13">
        <f t="shared" si="139"/>
        <v>133.69999999999999</v>
      </c>
    </row>
    <row r="371" spans="1:6" s="27" customFormat="1" x14ac:dyDescent="0.3">
      <c r="A371" s="10" t="s">
        <v>13</v>
      </c>
      <c r="B371" s="60" t="s">
        <v>231</v>
      </c>
      <c r="C371" s="8">
        <v>800</v>
      </c>
      <c r="D371" s="13">
        <f>D372</f>
        <v>133.69999999999999</v>
      </c>
      <c r="E371" s="13">
        <f t="shared" si="139"/>
        <v>133.69999999999999</v>
      </c>
      <c r="F371" s="13">
        <f t="shared" si="139"/>
        <v>133.69999999999999</v>
      </c>
    </row>
    <row r="372" spans="1:6" s="27" customFormat="1" x14ac:dyDescent="0.3">
      <c r="A372" s="79" t="s">
        <v>14</v>
      </c>
      <c r="B372" s="60" t="s">
        <v>231</v>
      </c>
      <c r="C372" s="60">
        <v>850</v>
      </c>
      <c r="D372" s="13">
        <v>133.69999999999999</v>
      </c>
      <c r="E372" s="13">
        <v>133.69999999999999</v>
      </c>
      <c r="F372" s="13">
        <v>133.69999999999999</v>
      </c>
    </row>
    <row r="373" spans="1:6" s="27" customFormat="1" x14ac:dyDescent="0.3">
      <c r="A373" s="28" t="s">
        <v>71</v>
      </c>
      <c r="B373" s="38" t="s">
        <v>83</v>
      </c>
      <c r="C373" s="37"/>
      <c r="D373" s="26">
        <f>D374+D377</f>
        <v>1530</v>
      </c>
      <c r="E373" s="26">
        <f t="shared" ref="E373:F373" si="140">E374</f>
        <v>30</v>
      </c>
      <c r="F373" s="26">
        <f t="shared" si="140"/>
        <v>30</v>
      </c>
    </row>
    <row r="374" spans="1:6" s="27" customFormat="1" x14ac:dyDescent="0.3">
      <c r="A374" s="28" t="s">
        <v>72</v>
      </c>
      <c r="B374" s="38" t="s">
        <v>95</v>
      </c>
      <c r="C374" s="37"/>
      <c r="D374" s="26">
        <f t="shared" ref="D374:E375" si="141">D375</f>
        <v>30</v>
      </c>
      <c r="E374" s="26">
        <f t="shared" si="141"/>
        <v>30</v>
      </c>
      <c r="F374" s="26">
        <f>F375</f>
        <v>30</v>
      </c>
    </row>
    <row r="375" spans="1:6" s="27" customFormat="1" x14ac:dyDescent="0.3">
      <c r="A375" s="10" t="s">
        <v>13</v>
      </c>
      <c r="B375" s="38" t="s">
        <v>95</v>
      </c>
      <c r="C375" s="45">
        <v>800</v>
      </c>
      <c r="D375" s="26">
        <f t="shared" si="141"/>
        <v>30</v>
      </c>
      <c r="E375" s="26">
        <f t="shared" si="141"/>
        <v>30</v>
      </c>
      <c r="F375" s="26">
        <f>F376</f>
        <v>30</v>
      </c>
    </row>
    <row r="376" spans="1:6" s="27" customFormat="1" x14ac:dyDescent="0.3">
      <c r="A376" s="57" t="s">
        <v>73</v>
      </c>
      <c r="B376" s="38" t="s">
        <v>95</v>
      </c>
      <c r="C376" s="35">
        <v>870</v>
      </c>
      <c r="D376" s="47">
        <v>30</v>
      </c>
      <c r="E376" s="47">
        <v>30</v>
      </c>
      <c r="F376" s="26">
        <v>30</v>
      </c>
    </row>
    <row r="377" spans="1:6" s="27" customFormat="1" x14ac:dyDescent="0.3">
      <c r="A377" s="79" t="s">
        <v>338</v>
      </c>
      <c r="B377" s="8" t="s">
        <v>339</v>
      </c>
      <c r="C377" s="8"/>
      <c r="D377" s="13">
        <f t="shared" ref="D377:F378" si="142">D378</f>
        <v>1500</v>
      </c>
      <c r="E377" s="15">
        <f t="shared" si="142"/>
        <v>0</v>
      </c>
      <c r="F377" s="15">
        <f t="shared" si="142"/>
        <v>0</v>
      </c>
    </row>
    <row r="378" spans="1:6" s="27" customFormat="1" x14ac:dyDescent="0.3">
      <c r="A378" s="10" t="s">
        <v>13</v>
      </c>
      <c r="B378" s="8" t="s">
        <v>339</v>
      </c>
      <c r="C378" s="8">
        <v>800</v>
      </c>
      <c r="D378" s="13">
        <f t="shared" si="142"/>
        <v>1500</v>
      </c>
      <c r="E378" s="15">
        <f t="shared" si="142"/>
        <v>0</v>
      </c>
      <c r="F378" s="15">
        <f t="shared" si="142"/>
        <v>0</v>
      </c>
    </row>
    <row r="379" spans="1:6" s="27" customFormat="1" x14ac:dyDescent="0.3">
      <c r="A379" s="79" t="s">
        <v>73</v>
      </c>
      <c r="B379" s="8" t="s">
        <v>339</v>
      </c>
      <c r="C379" s="8">
        <v>870</v>
      </c>
      <c r="D379" s="13">
        <v>1500</v>
      </c>
      <c r="E379" s="15">
        <v>0</v>
      </c>
      <c r="F379" s="15">
        <v>0</v>
      </c>
    </row>
    <row r="380" spans="1:6" s="27" customFormat="1" x14ac:dyDescent="0.3">
      <c r="A380" s="10" t="s">
        <v>174</v>
      </c>
      <c r="B380" s="8" t="s">
        <v>176</v>
      </c>
      <c r="C380" s="20"/>
      <c r="D380" s="21">
        <f>D381</f>
        <v>105</v>
      </c>
      <c r="E380" s="21">
        <f t="shared" ref="D380:F383" si="143">E381</f>
        <v>110</v>
      </c>
      <c r="F380" s="21">
        <f t="shared" si="143"/>
        <v>115</v>
      </c>
    </row>
    <row r="381" spans="1:6" s="27" customFormat="1" x14ac:dyDescent="0.3">
      <c r="A381" s="10" t="s">
        <v>192</v>
      </c>
      <c r="B381" s="8" t="s">
        <v>177</v>
      </c>
      <c r="C381" s="20"/>
      <c r="D381" s="21">
        <f>D382</f>
        <v>105</v>
      </c>
      <c r="E381" s="21">
        <f t="shared" si="143"/>
        <v>110</v>
      </c>
      <c r="F381" s="21">
        <f t="shared" si="143"/>
        <v>115</v>
      </c>
    </row>
    <row r="382" spans="1:6" s="27" customFormat="1" ht="31.2" x14ac:dyDescent="0.3">
      <c r="A382" s="10" t="s">
        <v>175</v>
      </c>
      <c r="B382" s="8" t="s">
        <v>178</v>
      </c>
      <c r="C382" s="20"/>
      <c r="D382" s="21">
        <f t="shared" si="143"/>
        <v>105</v>
      </c>
      <c r="E382" s="21">
        <f t="shared" si="143"/>
        <v>110</v>
      </c>
      <c r="F382" s="21">
        <f t="shared" si="143"/>
        <v>115</v>
      </c>
    </row>
    <row r="383" spans="1:6" s="27" customFormat="1" x14ac:dyDescent="0.3">
      <c r="A383" s="10" t="s">
        <v>11</v>
      </c>
      <c r="B383" s="8" t="s">
        <v>178</v>
      </c>
      <c r="C383" s="20">
        <v>200</v>
      </c>
      <c r="D383" s="21">
        <f t="shared" si="143"/>
        <v>105</v>
      </c>
      <c r="E383" s="21">
        <f t="shared" si="143"/>
        <v>110</v>
      </c>
      <c r="F383" s="21">
        <f t="shared" si="143"/>
        <v>115</v>
      </c>
    </row>
    <row r="384" spans="1:6" s="27" customFormat="1" ht="31.2" x14ac:dyDescent="0.3">
      <c r="A384" s="10" t="s">
        <v>12</v>
      </c>
      <c r="B384" s="8" t="s">
        <v>178</v>
      </c>
      <c r="C384" s="20">
        <v>240</v>
      </c>
      <c r="D384" s="21">
        <v>105</v>
      </c>
      <c r="E384" s="21">
        <v>110</v>
      </c>
      <c r="F384" s="11">
        <v>115</v>
      </c>
    </row>
    <row r="385" spans="1:6" s="25" customFormat="1" x14ac:dyDescent="0.3">
      <c r="A385" s="44" t="s">
        <v>0</v>
      </c>
      <c r="B385" s="37" t="s">
        <v>30</v>
      </c>
      <c r="C385" s="37"/>
      <c r="D385" s="24">
        <f>D386+D391</f>
        <v>28974.3</v>
      </c>
      <c r="E385" s="24">
        <f>E386+E391</f>
        <v>24377.5</v>
      </c>
      <c r="F385" s="24">
        <f>F386+F391</f>
        <v>24522</v>
      </c>
    </row>
    <row r="386" spans="1:6" s="27" customFormat="1" x14ac:dyDescent="0.3">
      <c r="A386" s="28" t="s">
        <v>51</v>
      </c>
      <c r="B386" s="38" t="s">
        <v>31</v>
      </c>
      <c r="C386" s="37"/>
      <c r="D386" s="26">
        <f>D387+D389</f>
        <v>28904.3</v>
      </c>
      <c r="E386" s="26">
        <f t="shared" ref="E386:F386" si="144">E387+E389</f>
        <v>24377.5</v>
      </c>
      <c r="F386" s="26">
        <f t="shared" si="144"/>
        <v>24522</v>
      </c>
    </row>
    <row r="387" spans="1:6" s="27" customFormat="1" ht="46.8" x14ac:dyDescent="0.3">
      <c r="A387" s="51" t="s">
        <v>225</v>
      </c>
      <c r="B387" s="38" t="s">
        <v>31</v>
      </c>
      <c r="C387" s="45">
        <v>100</v>
      </c>
      <c r="D387" s="26">
        <f t="shared" ref="D387:E387" si="145">D388</f>
        <v>25383.599999999999</v>
      </c>
      <c r="E387" s="26">
        <f t="shared" si="145"/>
        <v>21453.1</v>
      </c>
      <c r="F387" s="26">
        <f>F388</f>
        <v>21558</v>
      </c>
    </row>
    <row r="388" spans="1:6" s="72" customFormat="1" x14ac:dyDescent="0.3">
      <c r="A388" s="57" t="s">
        <v>32</v>
      </c>
      <c r="B388" s="38" t="s">
        <v>31</v>
      </c>
      <c r="C388" s="35">
        <v>110</v>
      </c>
      <c r="D388" s="13">
        <f>1842.7+11263.6+12277.3</f>
        <v>25383.599999999999</v>
      </c>
      <c r="E388" s="13">
        <f>1890.6+8714.1+10848.4</f>
        <v>21453.1</v>
      </c>
      <c r="F388" s="13">
        <f>1933+9182.7+10442.3</f>
        <v>21558</v>
      </c>
    </row>
    <row r="389" spans="1:6" s="27" customFormat="1" x14ac:dyDescent="0.3">
      <c r="A389" s="43" t="s">
        <v>11</v>
      </c>
      <c r="B389" s="38" t="s">
        <v>31</v>
      </c>
      <c r="C389" s="35">
        <v>200</v>
      </c>
      <c r="D389" s="26">
        <f t="shared" ref="D389:E389" si="146">D390</f>
        <v>3520.7</v>
      </c>
      <c r="E389" s="26">
        <f t="shared" si="146"/>
        <v>2924.4</v>
      </c>
      <c r="F389" s="26">
        <f>F390</f>
        <v>2964</v>
      </c>
    </row>
    <row r="390" spans="1:6" s="27" customFormat="1" ht="31.2" x14ac:dyDescent="0.3">
      <c r="A390" s="43" t="s">
        <v>12</v>
      </c>
      <c r="B390" s="38" t="s">
        <v>31</v>
      </c>
      <c r="C390" s="35">
        <v>240</v>
      </c>
      <c r="D390" s="13">
        <f>481.8+391.2+2647.7</f>
        <v>3520.7</v>
      </c>
      <c r="E390" s="13">
        <f>485.2+391.5+2047.7</f>
        <v>2924.4</v>
      </c>
      <c r="F390" s="13">
        <f>487.3+391.7+2085</f>
        <v>2964</v>
      </c>
    </row>
    <row r="391" spans="1:6" s="27" customFormat="1" ht="31.2" x14ac:dyDescent="0.3">
      <c r="A391" s="28" t="s">
        <v>226</v>
      </c>
      <c r="B391" s="38" t="s">
        <v>119</v>
      </c>
      <c r="C391" s="35"/>
      <c r="D391" s="34">
        <f>D392</f>
        <v>70</v>
      </c>
      <c r="E391" s="34">
        <f t="shared" ref="E391:F392" si="147">E392</f>
        <v>0</v>
      </c>
      <c r="F391" s="34">
        <f t="shared" si="147"/>
        <v>0</v>
      </c>
    </row>
    <row r="392" spans="1:6" s="27" customFormat="1" x14ac:dyDescent="0.3">
      <c r="A392" s="28" t="s">
        <v>13</v>
      </c>
      <c r="B392" s="38" t="s">
        <v>119</v>
      </c>
      <c r="C392" s="35">
        <v>800</v>
      </c>
      <c r="D392" s="34">
        <f>D393</f>
        <v>70</v>
      </c>
      <c r="E392" s="34">
        <f t="shared" si="147"/>
        <v>0</v>
      </c>
      <c r="F392" s="34">
        <f t="shared" si="147"/>
        <v>0</v>
      </c>
    </row>
    <row r="393" spans="1:6" s="27" customFormat="1" x14ac:dyDescent="0.3">
      <c r="A393" s="28" t="s">
        <v>14</v>
      </c>
      <c r="B393" s="38" t="s">
        <v>119</v>
      </c>
      <c r="C393" s="8">
        <v>850</v>
      </c>
      <c r="D393" s="34">
        <v>70</v>
      </c>
      <c r="E393" s="15">
        <v>0</v>
      </c>
      <c r="F393" s="15">
        <v>0</v>
      </c>
    </row>
    <row r="394" spans="1:6" s="27" customFormat="1" ht="46.8" x14ac:dyDescent="0.3">
      <c r="A394" s="36" t="s">
        <v>260</v>
      </c>
      <c r="B394" s="37" t="s">
        <v>262</v>
      </c>
      <c r="C394" s="23"/>
      <c r="D394" s="19">
        <f>D395</f>
        <v>410</v>
      </c>
      <c r="E394" s="19">
        <f t="shared" ref="E394:F396" si="148">E395</f>
        <v>410</v>
      </c>
      <c r="F394" s="19">
        <f t="shared" si="148"/>
        <v>410</v>
      </c>
    </row>
    <row r="395" spans="1:6" s="27" customFormat="1" x14ac:dyDescent="0.3">
      <c r="A395" s="10" t="s">
        <v>261</v>
      </c>
      <c r="B395" s="38" t="s">
        <v>263</v>
      </c>
      <c r="C395" s="20"/>
      <c r="D395" s="13">
        <f>D396</f>
        <v>410</v>
      </c>
      <c r="E395" s="13">
        <f t="shared" si="148"/>
        <v>410</v>
      </c>
      <c r="F395" s="13">
        <f t="shared" si="148"/>
        <v>410</v>
      </c>
    </row>
    <row r="396" spans="1:6" s="27" customFormat="1" x14ac:dyDescent="0.3">
      <c r="A396" s="10" t="s">
        <v>11</v>
      </c>
      <c r="B396" s="38" t="s">
        <v>263</v>
      </c>
      <c r="C396" s="20">
        <v>200</v>
      </c>
      <c r="D396" s="13">
        <f>D397</f>
        <v>410</v>
      </c>
      <c r="E396" s="13">
        <f t="shared" si="148"/>
        <v>410</v>
      </c>
      <c r="F396" s="13">
        <f t="shared" si="148"/>
        <v>410</v>
      </c>
    </row>
    <row r="397" spans="1:6" s="27" customFormat="1" ht="31.2" x14ac:dyDescent="0.3">
      <c r="A397" s="10" t="s">
        <v>12</v>
      </c>
      <c r="B397" s="38" t="s">
        <v>263</v>
      </c>
      <c r="C397" s="20">
        <v>240</v>
      </c>
      <c r="D397" s="13">
        <f>300+110</f>
        <v>410</v>
      </c>
      <c r="E397" s="15">
        <f>300+110</f>
        <v>410</v>
      </c>
      <c r="F397" s="15">
        <f>300+110</f>
        <v>410</v>
      </c>
    </row>
    <row r="398" spans="1:6" s="25" customFormat="1" ht="31.2" x14ac:dyDescent="0.3">
      <c r="A398" s="44" t="s">
        <v>74</v>
      </c>
      <c r="B398" s="37" t="s">
        <v>75</v>
      </c>
      <c r="C398" s="37"/>
      <c r="D398" s="24">
        <f>D399+D402</f>
        <v>355</v>
      </c>
      <c r="E398" s="24">
        <f t="shared" ref="E398:F398" si="149">E399+E402</f>
        <v>220</v>
      </c>
      <c r="F398" s="24">
        <f t="shared" si="149"/>
        <v>220</v>
      </c>
    </row>
    <row r="399" spans="1:6" s="27" customFormat="1" ht="28.2" customHeight="1" x14ac:dyDescent="0.3">
      <c r="A399" s="28" t="s">
        <v>272</v>
      </c>
      <c r="B399" s="38" t="s">
        <v>94</v>
      </c>
      <c r="C399" s="61"/>
      <c r="D399" s="26">
        <f>D400</f>
        <v>155</v>
      </c>
      <c r="E399" s="26">
        <f>E400</f>
        <v>120</v>
      </c>
      <c r="F399" s="26">
        <f>F400</f>
        <v>120</v>
      </c>
    </row>
    <row r="400" spans="1:6" s="27" customFormat="1" x14ac:dyDescent="0.3">
      <c r="A400" s="28" t="s">
        <v>76</v>
      </c>
      <c r="B400" s="38" t="s">
        <v>94</v>
      </c>
      <c r="C400" s="22">
        <v>300</v>
      </c>
      <c r="D400" s="26">
        <f t="shared" ref="D400:E400" si="150">D401</f>
        <v>155</v>
      </c>
      <c r="E400" s="26">
        <f t="shared" si="150"/>
        <v>120</v>
      </c>
      <c r="F400" s="26">
        <f>F401</f>
        <v>120</v>
      </c>
    </row>
    <row r="401" spans="1:9" s="27" customFormat="1" x14ac:dyDescent="0.3">
      <c r="A401" s="28" t="s">
        <v>18</v>
      </c>
      <c r="B401" s="62" t="s">
        <v>94</v>
      </c>
      <c r="C401" s="63">
        <v>310</v>
      </c>
      <c r="D401" s="13">
        <v>155</v>
      </c>
      <c r="E401" s="13">
        <v>120</v>
      </c>
      <c r="F401" s="64">
        <v>120</v>
      </c>
    </row>
    <row r="402" spans="1:9" s="27" customFormat="1" ht="46.8" x14ac:dyDescent="0.3">
      <c r="A402" s="10" t="s">
        <v>238</v>
      </c>
      <c r="B402" s="8" t="s">
        <v>239</v>
      </c>
      <c r="C402" s="65"/>
      <c r="D402" s="9">
        <f>D403</f>
        <v>200</v>
      </c>
      <c r="E402" s="9">
        <f t="shared" ref="E402:F404" si="151">E403</f>
        <v>100</v>
      </c>
      <c r="F402" s="9">
        <f t="shared" si="151"/>
        <v>100</v>
      </c>
    </row>
    <row r="403" spans="1:9" s="27" customFormat="1" ht="46.8" x14ac:dyDescent="0.3">
      <c r="A403" s="10" t="s">
        <v>238</v>
      </c>
      <c r="B403" s="8" t="s">
        <v>240</v>
      </c>
      <c r="C403" s="65"/>
      <c r="D403" s="9">
        <f>D404</f>
        <v>200</v>
      </c>
      <c r="E403" s="9">
        <f t="shared" si="151"/>
        <v>100</v>
      </c>
      <c r="F403" s="9">
        <f t="shared" si="151"/>
        <v>100</v>
      </c>
    </row>
    <row r="404" spans="1:9" s="27" customFormat="1" x14ac:dyDescent="0.3">
      <c r="A404" s="10" t="s">
        <v>76</v>
      </c>
      <c r="B404" s="8" t="s">
        <v>240</v>
      </c>
      <c r="C404" s="65">
        <v>300</v>
      </c>
      <c r="D404" s="9">
        <f>D405</f>
        <v>200</v>
      </c>
      <c r="E404" s="9">
        <f t="shared" si="151"/>
        <v>100</v>
      </c>
      <c r="F404" s="9">
        <f t="shared" si="151"/>
        <v>100</v>
      </c>
    </row>
    <row r="405" spans="1:9" s="27" customFormat="1" ht="31.2" x14ac:dyDescent="0.3">
      <c r="A405" s="10" t="s">
        <v>88</v>
      </c>
      <c r="B405" s="8" t="s">
        <v>240</v>
      </c>
      <c r="C405" s="65">
        <v>320</v>
      </c>
      <c r="D405" s="9">
        <v>200</v>
      </c>
      <c r="E405" s="73">
        <v>100</v>
      </c>
      <c r="F405" s="15">
        <v>100</v>
      </c>
    </row>
    <row r="406" spans="1:9" s="25" customFormat="1" x14ac:dyDescent="0.3">
      <c r="A406" s="44" t="s">
        <v>98</v>
      </c>
      <c r="B406" s="37" t="s">
        <v>77</v>
      </c>
      <c r="C406" s="37"/>
      <c r="D406" s="24">
        <f t="shared" ref="D406:F409" si="152">D407</f>
        <v>550</v>
      </c>
      <c r="E406" s="24">
        <f t="shared" si="152"/>
        <v>550</v>
      </c>
      <c r="F406" s="24">
        <f t="shared" si="152"/>
        <v>550</v>
      </c>
    </row>
    <row r="407" spans="1:9" s="27" customFormat="1" x14ac:dyDescent="0.3">
      <c r="A407" s="28" t="s">
        <v>99</v>
      </c>
      <c r="B407" s="38" t="s">
        <v>78</v>
      </c>
      <c r="C407" s="38"/>
      <c r="D407" s="26">
        <f t="shared" si="152"/>
        <v>550</v>
      </c>
      <c r="E407" s="26">
        <f t="shared" si="152"/>
        <v>550</v>
      </c>
      <c r="F407" s="26">
        <f t="shared" si="152"/>
        <v>550</v>
      </c>
    </row>
    <row r="408" spans="1:9" s="27" customFormat="1" x14ac:dyDescent="0.3">
      <c r="A408" s="28" t="s">
        <v>100</v>
      </c>
      <c r="B408" s="38" t="s">
        <v>79</v>
      </c>
      <c r="C408" s="38"/>
      <c r="D408" s="26">
        <f t="shared" si="152"/>
        <v>550</v>
      </c>
      <c r="E408" s="26">
        <f t="shared" si="152"/>
        <v>550</v>
      </c>
      <c r="F408" s="26">
        <f t="shared" si="152"/>
        <v>550</v>
      </c>
    </row>
    <row r="409" spans="1:9" s="27" customFormat="1" x14ac:dyDescent="0.3">
      <c r="A409" s="28" t="s">
        <v>13</v>
      </c>
      <c r="B409" s="38" t="s">
        <v>79</v>
      </c>
      <c r="C409" s="38">
        <v>800</v>
      </c>
      <c r="D409" s="26">
        <f t="shared" si="152"/>
        <v>550</v>
      </c>
      <c r="E409" s="26">
        <f t="shared" si="152"/>
        <v>550</v>
      </c>
      <c r="F409" s="26">
        <f t="shared" si="152"/>
        <v>550</v>
      </c>
    </row>
    <row r="410" spans="1:9" s="27" customFormat="1" ht="46.8" x14ac:dyDescent="0.3">
      <c r="A410" s="71" t="s">
        <v>193</v>
      </c>
      <c r="B410" s="38" t="s">
        <v>79</v>
      </c>
      <c r="C410" s="38">
        <v>810</v>
      </c>
      <c r="D410" s="26">
        <v>550</v>
      </c>
      <c r="E410" s="26">
        <v>550</v>
      </c>
      <c r="F410" s="26">
        <v>550</v>
      </c>
    </row>
    <row r="411" spans="1:9" s="25" customFormat="1" x14ac:dyDescent="0.3">
      <c r="A411" s="16" t="s">
        <v>17</v>
      </c>
      <c r="B411" s="18"/>
      <c r="C411" s="18"/>
      <c r="D411" s="66">
        <f>D197+D217+D13+D121+D126+D159+D202+D207+D260+D345+D385+D398+D406+D164+D172+D179+D189+D222+D212+D111+D394+D116+D184+D227</f>
        <v>683792.4</v>
      </c>
      <c r="E411" s="66">
        <f t="shared" ref="E411:F411" si="153">E197+E217+E13+E121+E126+E159+E202+E207+E260+E345+E385+E398+E406+E164+E172+E179+E189+E222+E212+E111+E394+E116+E184+E227</f>
        <v>546704.69999999995</v>
      </c>
      <c r="F411" s="66">
        <f t="shared" si="153"/>
        <v>655484.69999999995</v>
      </c>
      <c r="G411" s="48"/>
      <c r="H411" s="48"/>
      <c r="I411" s="48"/>
    </row>
    <row r="413" spans="1:9" x14ac:dyDescent="0.3">
      <c r="G413" s="4"/>
      <c r="H413" s="4"/>
      <c r="I413" s="4"/>
    </row>
  </sheetData>
  <autoFilter ref="A12:L411"/>
  <mergeCells count="13">
    <mergeCell ref="A5:F5"/>
    <mergeCell ref="A6:F6"/>
    <mergeCell ref="A3:F3"/>
    <mergeCell ref="A7:F7"/>
    <mergeCell ref="F10:F11"/>
    <mergeCell ref="A9:F9"/>
    <mergeCell ref="A10:A11"/>
    <mergeCell ref="B10:B11"/>
    <mergeCell ref="C10:C11"/>
    <mergeCell ref="D10:D11"/>
    <mergeCell ref="E10:E11"/>
    <mergeCell ref="A8:F8"/>
    <mergeCell ref="A4:F4"/>
  </mergeCells>
  <hyperlinks>
    <hyperlink ref="A233" r:id="rId1" location="block_10204" display="block_10204"/>
    <hyperlink ref="A228" r:id="rId2" location="block_10202" display="block_10202"/>
    <hyperlink ref="A251" r:id="rId3" location="block_10206" display="block_10206"/>
  </hyperlinks>
  <pageMargins left="0.23622047244094491" right="0.19685039370078741" top="0.35433070866141736" bottom="0" header="0.31496062992125984" footer="0.31496062992125984"/>
  <pageSetup paperSize="9" scale="69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2025-03-11T07:05:57Z</dcterms:modified>
</cp:coreProperties>
</file>